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Рустам\Downloads\"/>
    </mc:Choice>
  </mc:AlternateContent>
  <bookViews>
    <workbookView xWindow="0" yWindow="0" windowWidth="38400" windowHeight="17700"/>
  </bookViews>
  <sheets>
    <sheet name="Алюм.лист" sheetId="1" r:id="rId1"/>
    <sheet name="Алюм.пруток,проволока" sheetId="2" r:id="rId2"/>
    <sheet name="Алюм.труба, уголок" sheetId="3" r:id="rId3"/>
    <sheet name="Алюм.фольга" sheetId="4" r:id="rId4"/>
    <sheet name="Баббит,сурьма,висмут,свинец" sheetId="5" r:id="rId5"/>
    <sheet name="Бронза втулки" sheetId="6" r:id="rId6"/>
    <sheet name="Бронза лента,полоса" sheetId="7" r:id="rId7"/>
    <sheet name="Бронза пруток" sheetId="8" r:id="rId8"/>
    <sheet name="Латунь лист,лента" sheetId="9" r:id="rId9"/>
    <sheet name="Латунь пруток (ф,шгр),проволока" sheetId="10" r:id="rId10"/>
    <sheet name="Латунь трубы" sheetId="11" r:id="rId11"/>
    <sheet name="Медь лист,лента" sheetId="12" r:id="rId12"/>
    <sheet name="Медь пруток (ф,шгр),проволока" sheetId="13" r:id="rId13"/>
    <sheet name="Медь трубы" sheetId="14" r:id="rId14"/>
    <sheet name="Молибден" sheetId="15" r:id="rId15"/>
    <sheet name="Нихром" sheetId="16" r:id="rId16"/>
    <sheet name="Порезка" sheetId="17" r:id="rId17"/>
    <sheet name="Припои" sheetId="18" r:id="rId18"/>
    <sheet name="Сталь прутки" sheetId="19" r:id="rId19"/>
    <sheet name="Титан круг" sheetId="20" r:id="rId20"/>
    <sheet name="Трубы б-у" sheetId="21" r:id="rId21"/>
  </sheets>
  <calcPr calcId="162913" iterate="1"/>
</workbook>
</file>

<file path=xl/calcChain.xml><?xml version="1.0" encoding="utf-8"?>
<calcChain xmlns="http://schemas.openxmlformats.org/spreadsheetml/2006/main">
  <c r="F11" i="21" l="1"/>
  <c r="F10" i="21"/>
  <c r="F9" i="21"/>
  <c r="F8" i="21"/>
  <c r="F21" i="17"/>
  <c r="C21" i="17"/>
  <c r="I21" i="17" s="1"/>
  <c r="I20" i="17"/>
  <c r="F20" i="17"/>
  <c r="E20" i="17"/>
  <c r="C20" i="17"/>
  <c r="H20" i="17" s="1"/>
  <c r="I19" i="17"/>
  <c r="H19" i="17"/>
  <c r="F19" i="17"/>
  <c r="E19" i="17"/>
  <c r="D19" i="17"/>
  <c r="C19" i="17"/>
  <c r="G19" i="17" s="1"/>
  <c r="F18" i="17"/>
  <c r="C18" i="17"/>
  <c r="E18" i="17" s="1"/>
  <c r="I17" i="17"/>
  <c r="E17" i="17"/>
  <c r="C17" i="17"/>
  <c r="H17" i="17" s="1"/>
  <c r="I16" i="17"/>
  <c r="H16" i="17"/>
  <c r="F16" i="17"/>
  <c r="E16" i="17"/>
  <c r="D16" i="17"/>
  <c r="C16" i="17"/>
  <c r="G16" i="17" s="1"/>
  <c r="C15" i="17"/>
  <c r="F15" i="17" s="1"/>
  <c r="F14" i="17"/>
  <c r="C14" i="17"/>
  <c r="I14" i="17" s="1"/>
  <c r="I13" i="17"/>
  <c r="E13" i="17"/>
  <c r="C13" i="17"/>
  <c r="H13" i="17" s="1"/>
  <c r="H12" i="17"/>
  <c r="F12" i="17"/>
  <c r="E12" i="17"/>
  <c r="D12" i="17"/>
  <c r="C12" i="17"/>
  <c r="G12" i="17" s="1"/>
  <c r="F11" i="17"/>
  <c r="C11" i="17"/>
  <c r="E11" i="17" s="1"/>
  <c r="I10" i="17"/>
  <c r="E10" i="17"/>
  <c r="C10" i="17"/>
  <c r="H10" i="17" s="1"/>
  <c r="H9" i="17"/>
  <c r="D9" i="17"/>
  <c r="C9" i="17"/>
  <c r="G9" i="17" s="1"/>
  <c r="C8" i="17"/>
  <c r="F8" i="17" s="1"/>
  <c r="H7" i="17"/>
  <c r="F7" i="17"/>
  <c r="D7" i="17"/>
  <c r="C7" i="17"/>
  <c r="I7" i="17" s="1"/>
  <c r="I6" i="17"/>
  <c r="E6" i="17"/>
  <c r="C6" i="17"/>
  <c r="H6" i="17" s="1"/>
  <c r="H5" i="17"/>
  <c r="F5" i="17"/>
  <c r="D5" i="17"/>
  <c r="C5" i="17"/>
  <c r="G5" i="17" s="1"/>
  <c r="C4" i="17"/>
  <c r="F4" i="17" s="1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13" i="12"/>
  <c r="F12" i="12"/>
  <c r="F11" i="12"/>
  <c r="F10" i="12"/>
  <c r="F9" i="12"/>
  <c r="F8" i="12"/>
  <c r="F7" i="12"/>
  <c r="F6" i="12"/>
  <c r="F19" i="10"/>
  <c r="F18" i="10"/>
  <c r="F17" i="10"/>
  <c r="F16" i="10"/>
  <c r="F15" i="10"/>
  <c r="F14" i="10"/>
  <c r="F13" i="10"/>
  <c r="F12" i="10"/>
  <c r="F10" i="10"/>
  <c r="F9" i="10"/>
  <c r="F8" i="10"/>
  <c r="F7" i="10"/>
  <c r="F6" i="10"/>
  <c r="F5" i="10"/>
  <c r="F4" i="10"/>
  <c r="F12" i="9"/>
  <c r="F11" i="9"/>
  <c r="F10" i="9"/>
  <c r="F9" i="9"/>
  <c r="F8" i="9"/>
  <c r="F7" i="9"/>
  <c r="F5" i="9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4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G4" i="17" l="1"/>
  <c r="G8" i="17"/>
  <c r="G15" i="17"/>
  <c r="D4" i="17"/>
  <c r="H4" i="17"/>
  <c r="E5" i="17"/>
  <c r="I5" i="17"/>
  <c r="F6" i="17"/>
  <c r="G7" i="17"/>
  <c r="D8" i="17"/>
  <c r="H8" i="17"/>
  <c r="E9" i="17"/>
  <c r="I9" i="17"/>
  <c r="F10" i="17"/>
  <c r="G11" i="17"/>
  <c r="I12" i="17"/>
  <c r="F13" i="17"/>
  <c r="G14" i="17"/>
  <c r="D15" i="17"/>
  <c r="H15" i="17"/>
  <c r="F17" i="17"/>
  <c r="H18" i="17"/>
  <c r="G21" i="17"/>
  <c r="E4" i="17"/>
  <c r="I4" i="17"/>
  <c r="G6" i="17"/>
  <c r="E8" i="17"/>
  <c r="I8" i="17"/>
  <c r="F9" i="17"/>
  <c r="G10" i="17"/>
  <c r="D11" i="17"/>
  <c r="H11" i="17"/>
  <c r="G13" i="17"/>
  <c r="D14" i="17"/>
  <c r="H14" i="17"/>
  <c r="E15" i="17"/>
  <c r="I15" i="17"/>
  <c r="G17" i="17"/>
  <c r="D18" i="17"/>
  <c r="I18" i="17"/>
  <c r="G20" i="17"/>
  <c r="D21" i="17"/>
  <c r="H21" i="17"/>
  <c r="D6" i="17"/>
  <c r="E7" i="17"/>
  <c r="D10" i="17"/>
  <c r="D13" i="17"/>
  <c r="E14" i="17"/>
  <c r="D17" i="17"/>
  <c r="D20" i="17"/>
  <c r="E21" i="17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<sst xmlns="http://schemas.openxmlformats.org/spreadsheetml/2006/main" count="732" uniqueCount="272">
  <si>
    <t>Толщина,мм</t>
  </si>
  <si>
    <t>Марка</t>
  </si>
  <si>
    <t>Раскрой,мм</t>
  </si>
  <si>
    <t>Количество, шт</t>
  </si>
  <si>
    <t>Теор. масса 1шт,кг</t>
  </si>
  <si>
    <t>Цена, р с НДС</t>
  </si>
  <si>
    <t>Примечание</t>
  </si>
  <si>
    <t>0,2х50</t>
  </si>
  <si>
    <t>АД1</t>
  </si>
  <si>
    <t>лента</t>
  </si>
  <si>
    <t>3шт</t>
  </si>
  <si>
    <t>Д16АТ</t>
  </si>
  <si>
    <t>1200х4000</t>
  </si>
  <si>
    <t>1200х3000</t>
  </si>
  <si>
    <t>АМЦМ</t>
  </si>
  <si>
    <t>1200х2000</t>
  </si>
  <si>
    <t>Д16АМ</t>
  </si>
  <si>
    <t xml:space="preserve">Д16 </t>
  </si>
  <si>
    <t>АМГ2</t>
  </si>
  <si>
    <t>1500х2000</t>
  </si>
  <si>
    <t>АМГ6м</t>
  </si>
  <si>
    <t>АМГ3</t>
  </si>
  <si>
    <t>1085х1260</t>
  </si>
  <si>
    <t>Д16б</t>
  </si>
  <si>
    <t>1300х2700</t>
  </si>
  <si>
    <t>Алюминиевый лист</t>
  </si>
  <si>
    <t>Ф, мм</t>
  </si>
  <si>
    <t>длина,мм</t>
  </si>
  <si>
    <t>наличие, кг</t>
  </si>
  <si>
    <t xml:space="preserve">Цена с НДС, р/кг </t>
  </si>
  <si>
    <t>теор.вес 1 пог.м,кг</t>
  </si>
  <si>
    <t>АМЦ</t>
  </si>
  <si>
    <t>бухта</t>
  </si>
  <si>
    <t>с хранения</t>
  </si>
  <si>
    <t>АМГ5</t>
  </si>
  <si>
    <t>Д16т</t>
  </si>
  <si>
    <t>19шг</t>
  </si>
  <si>
    <t>торг</t>
  </si>
  <si>
    <t xml:space="preserve"> </t>
  </si>
  <si>
    <t>АМЦм</t>
  </si>
  <si>
    <t>н</t>
  </si>
  <si>
    <t>Д1</t>
  </si>
  <si>
    <t>В95</t>
  </si>
  <si>
    <t>АМГ6</t>
  </si>
  <si>
    <t>Алюминиевый пруток, проволока</t>
  </si>
  <si>
    <t>Размер, мм</t>
  </si>
  <si>
    <t>Наличие, кг</t>
  </si>
  <si>
    <t>Цена</t>
  </si>
  <si>
    <t>15х15х1 х 3000</t>
  </si>
  <si>
    <t>АД31</t>
  </si>
  <si>
    <t>уголок</t>
  </si>
  <si>
    <t>60х60х5 х 6000</t>
  </si>
  <si>
    <t>50х2х3000</t>
  </si>
  <si>
    <t>труба</t>
  </si>
  <si>
    <t>58х3 х 3000</t>
  </si>
  <si>
    <t>Алюминиевая труба, уголок</t>
  </si>
  <si>
    <t>Размер,мм</t>
  </si>
  <si>
    <t>Цена с НДС, р/кг</t>
  </si>
  <si>
    <t>Наличие</t>
  </si>
  <si>
    <t>0,035х580</t>
  </si>
  <si>
    <t>1 рулон</t>
  </si>
  <si>
    <t>0,035х660</t>
  </si>
  <si>
    <t>Алюминиевая фольга</t>
  </si>
  <si>
    <t>Баббит Б16</t>
  </si>
  <si>
    <t>Чушка</t>
  </si>
  <si>
    <t>Баббит Б83</t>
  </si>
  <si>
    <t>Сурьма Су0</t>
  </si>
  <si>
    <t>Висмут Ви0</t>
  </si>
  <si>
    <t>Свинец С1</t>
  </si>
  <si>
    <t xml:space="preserve">Свинец С1 </t>
  </si>
  <si>
    <t>Лист 1-5 500х1000мм</t>
  </si>
  <si>
    <t>Баббит, сурьма, висмут, свинец</t>
  </si>
  <si>
    <t>Размеры, мм (Фнар,Фвн, высота)</t>
  </si>
  <si>
    <t>Масса, кг</t>
  </si>
  <si>
    <t>65х45 х резка</t>
  </si>
  <si>
    <t>АЖ9-4</t>
  </si>
  <si>
    <t>85х60 х резка</t>
  </si>
  <si>
    <t>21.63кг/м</t>
  </si>
  <si>
    <t xml:space="preserve">85х45 х 57 </t>
  </si>
  <si>
    <t>АЖ9-3</t>
  </si>
  <si>
    <t>2шт</t>
  </si>
  <si>
    <t>Мехобработка</t>
  </si>
  <si>
    <t>87х51 х 83</t>
  </si>
  <si>
    <t>ОЦС555</t>
  </si>
  <si>
    <t>88х57 х70-170</t>
  </si>
  <si>
    <t>89х74 х резка</t>
  </si>
  <si>
    <t>АЖМц</t>
  </si>
  <si>
    <t>ожидается поступление   к</t>
  </si>
  <si>
    <t>100х70 х резка</t>
  </si>
  <si>
    <t>107х93 х 150</t>
  </si>
  <si>
    <t>115х79 х резка</t>
  </si>
  <si>
    <t>АЖН10-4-4</t>
  </si>
  <si>
    <t>140х110 х 120</t>
  </si>
  <si>
    <t>1шт</t>
  </si>
  <si>
    <t>ожидается поступление (Ит), мехобработка</t>
  </si>
  <si>
    <t>140х45 х 115</t>
  </si>
  <si>
    <t xml:space="preserve">145х110 х 120 </t>
  </si>
  <si>
    <t>150х95 х 200</t>
  </si>
  <si>
    <t>Лит.заготовка</t>
  </si>
  <si>
    <t>160х130х160</t>
  </si>
  <si>
    <t>182х155х300</t>
  </si>
  <si>
    <t>215х175 х 220</t>
  </si>
  <si>
    <t>220х150 х 210(170)</t>
  </si>
  <si>
    <t>240х190х270</t>
  </si>
  <si>
    <t>270х200 х 340(300)</t>
  </si>
  <si>
    <t>285х220 х 265(230)</t>
  </si>
  <si>
    <t>315х275х85</t>
  </si>
  <si>
    <t>Бронза втулки</t>
  </si>
  <si>
    <t>Размеры,мм</t>
  </si>
  <si>
    <t>0,25х200</t>
  </si>
  <si>
    <t>БрОФ 6,5-0,15</t>
  </si>
  <si>
    <t>0,35х250</t>
  </si>
  <si>
    <t>БрБ2т</t>
  </si>
  <si>
    <t>2 рулона</t>
  </si>
  <si>
    <t>0,5х250?</t>
  </si>
  <si>
    <t>0,6х80</t>
  </si>
  <si>
    <t>20х600х1500</t>
  </si>
  <si>
    <t>БрХ1</t>
  </si>
  <si>
    <t>2 шт</t>
  </si>
  <si>
    <t>Бронза лента, полоса</t>
  </si>
  <si>
    <t>Диаметр, мм</t>
  </si>
  <si>
    <t>Теор вес, кг/пог.м</t>
  </si>
  <si>
    <t>БрБ2</t>
  </si>
  <si>
    <t>550мм</t>
  </si>
  <si>
    <t>285,340мм</t>
  </si>
  <si>
    <t>БрХЦР</t>
  </si>
  <si>
    <t>Конт.сварка</t>
  </si>
  <si>
    <t>БрОФ7-0,2</t>
  </si>
  <si>
    <t>БрО10Ф1</t>
  </si>
  <si>
    <t>БрКМц3-1</t>
  </si>
  <si>
    <t>БрАЖН10-4-4</t>
  </si>
  <si>
    <t>БрАЖ9-4</t>
  </si>
  <si>
    <t>1500мм</t>
  </si>
  <si>
    <t>180мм</t>
  </si>
  <si>
    <t>440мм</t>
  </si>
  <si>
    <t>БрАЖМц10-3-1,5</t>
  </si>
  <si>
    <t>БрОЦС555</t>
  </si>
  <si>
    <t>0,2-0,3м</t>
  </si>
  <si>
    <t>Бронза пруток</t>
  </si>
  <si>
    <t xml:space="preserve">Толщина, мм </t>
  </si>
  <si>
    <t>Теор. вес 1шт, кг</t>
  </si>
  <si>
    <t>0,5х20</t>
  </si>
  <si>
    <t>Л63</t>
  </si>
  <si>
    <t>600х1500</t>
  </si>
  <si>
    <t>500х1500</t>
  </si>
  <si>
    <t>Латунь лист, лента</t>
  </si>
  <si>
    <t>Теор вес 1 пм, кг</t>
  </si>
  <si>
    <t>проволока</t>
  </si>
  <si>
    <t>ЛС59-1пт</t>
  </si>
  <si>
    <t>1-1,2м</t>
  </si>
  <si>
    <t>1-1,5м</t>
  </si>
  <si>
    <t>ЛЖМЦ</t>
  </si>
  <si>
    <t>8шгр</t>
  </si>
  <si>
    <t>1-2м</t>
  </si>
  <si>
    <t>10шгр</t>
  </si>
  <si>
    <t>12шгр</t>
  </si>
  <si>
    <t>14шгр</t>
  </si>
  <si>
    <t>17шгр</t>
  </si>
  <si>
    <t>19шгр</t>
  </si>
  <si>
    <t>22шгр</t>
  </si>
  <si>
    <t>24шгр</t>
  </si>
  <si>
    <t>27шгр</t>
  </si>
  <si>
    <t>32 шгр</t>
  </si>
  <si>
    <t>41шгр</t>
  </si>
  <si>
    <t>Латунь пруток (ф, шгр), проволока</t>
  </si>
  <si>
    <t xml:space="preserve">Примечание </t>
  </si>
  <si>
    <t>8х1</t>
  </si>
  <si>
    <t>16х1 х 3100</t>
  </si>
  <si>
    <t>бойлерная</t>
  </si>
  <si>
    <t>16х1 х 4100</t>
  </si>
  <si>
    <t>38х25</t>
  </si>
  <si>
    <t>0,5м.</t>
  </si>
  <si>
    <t>45х33</t>
  </si>
  <si>
    <t>60х40</t>
  </si>
  <si>
    <t>Латунь трубы</t>
  </si>
  <si>
    <t xml:space="preserve"> Цена с НДС, р/кг</t>
  </si>
  <si>
    <t>0,1х30</t>
  </si>
  <si>
    <t>М1м</t>
  </si>
  <si>
    <t>0,2х300</t>
  </si>
  <si>
    <t xml:space="preserve">М1 </t>
  </si>
  <si>
    <t>160х800 полоса</t>
  </si>
  <si>
    <t>Медь лист, лента</t>
  </si>
  <si>
    <t>ММ</t>
  </si>
  <si>
    <t>М1</t>
  </si>
  <si>
    <t>350-600мм</t>
  </si>
  <si>
    <t>Медь пруток (ф, шгр), проволока</t>
  </si>
  <si>
    <t>Теор вес пог.м, кг</t>
  </si>
  <si>
    <t>6х1</t>
  </si>
  <si>
    <t>10х1</t>
  </si>
  <si>
    <t>бухта уп.нам</t>
  </si>
  <si>
    <t>12х1</t>
  </si>
  <si>
    <t>бухта / 4000</t>
  </si>
  <si>
    <t>14х1</t>
  </si>
  <si>
    <t>16х1</t>
  </si>
  <si>
    <t>20х3</t>
  </si>
  <si>
    <t>Медь трубы</t>
  </si>
  <si>
    <t>длина, мм</t>
  </si>
  <si>
    <t>ф0,5</t>
  </si>
  <si>
    <t>МЧ</t>
  </si>
  <si>
    <t>8,1 кг</t>
  </si>
  <si>
    <t>7бухт</t>
  </si>
  <si>
    <t>ф17</t>
  </si>
  <si>
    <t>ф25</t>
  </si>
  <si>
    <t>ф40</t>
  </si>
  <si>
    <t>МЧВП</t>
  </si>
  <si>
    <t>поврежден</t>
  </si>
  <si>
    <t>Молибден</t>
  </si>
  <si>
    <t>Размер, ф, мм</t>
  </si>
  <si>
    <t>бабина</t>
  </si>
  <si>
    <t>Х15Н60</t>
  </si>
  <si>
    <t>Х20Н80</t>
  </si>
  <si>
    <t>34,6 + (20)</t>
  </si>
  <si>
    <t>1000 - 3шт</t>
  </si>
  <si>
    <t>Нихром</t>
  </si>
  <si>
    <t>Диаметр прутка, до … мм</t>
  </si>
  <si>
    <t>Площадь, мм.кв</t>
  </si>
  <si>
    <t>Алюминий</t>
  </si>
  <si>
    <t>Медь</t>
  </si>
  <si>
    <t>Латунь</t>
  </si>
  <si>
    <t>БрАЖ, БрАЖН,БрАЖМц</t>
  </si>
  <si>
    <t xml:space="preserve">БрОЦС, </t>
  </si>
  <si>
    <t>Титан</t>
  </si>
  <si>
    <t>Порезка</t>
  </si>
  <si>
    <t>ПОС-30</t>
  </si>
  <si>
    <t>ф8</t>
  </si>
  <si>
    <t>пруток</t>
  </si>
  <si>
    <t>чушка</t>
  </si>
  <si>
    <t>ПОС-40</t>
  </si>
  <si>
    <t>ф2-4</t>
  </si>
  <si>
    <t>проволока в бт</t>
  </si>
  <si>
    <t>ПОС-61</t>
  </si>
  <si>
    <t>ф1-4</t>
  </si>
  <si>
    <t>с канифолью и без</t>
  </si>
  <si>
    <t>ПОС-90</t>
  </si>
  <si>
    <t>Сплав РОЗЕ</t>
  </si>
  <si>
    <t>ф6, ф8, гранулы</t>
  </si>
  <si>
    <t>О1, О1ПЧ</t>
  </si>
  <si>
    <t>Припои</t>
  </si>
  <si>
    <t>Цена с НДС, руб/кг</t>
  </si>
  <si>
    <t>Ст 40Х</t>
  </si>
  <si>
    <t>Ст 40</t>
  </si>
  <si>
    <t>Ст ВП25</t>
  </si>
  <si>
    <t>25ХСНВФА</t>
  </si>
  <si>
    <t>Ст 50</t>
  </si>
  <si>
    <t>Ст 14ХН3М</t>
  </si>
  <si>
    <t>Сталь прутки</t>
  </si>
  <si>
    <t>ф3,1 (4конца)</t>
  </si>
  <si>
    <t>500-2000</t>
  </si>
  <si>
    <t>ВТ1-0</t>
  </si>
  <si>
    <t>100-200</t>
  </si>
  <si>
    <t>2,4/1,5/1,15</t>
  </si>
  <si>
    <t>200-300</t>
  </si>
  <si>
    <t>3/2/4</t>
  </si>
  <si>
    <t>1200-1400</t>
  </si>
  <si>
    <t>160-220</t>
  </si>
  <si>
    <t>1,2-</t>
  </si>
  <si>
    <t>лист 2-4мм</t>
  </si>
  <si>
    <t>уточнять</t>
  </si>
  <si>
    <t>Титан круг</t>
  </si>
  <si>
    <t>Размер, мм (Фнар х стенка)</t>
  </si>
  <si>
    <t>Длина, м</t>
  </si>
  <si>
    <t>Вес, пог.м</t>
  </si>
  <si>
    <t>Цена с НДС, р/м.пог</t>
  </si>
  <si>
    <t>219х6</t>
  </si>
  <si>
    <t>2,3-3,7</t>
  </si>
  <si>
    <t>325х7</t>
  </si>
  <si>
    <t xml:space="preserve">2 - 5,8 </t>
  </si>
  <si>
    <t>426х8</t>
  </si>
  <si>
    <t>2-07</t>
  </si>
  <si>
    <t>530х8</t>
  </si>
  <si>
    <t>890х9</t>
  </si>
  <si>
    <t>Трубы б-у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</si>
</sst>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m]&quot;мин&quot;"/>
    <numFmt numFmtId="166" formatCode="d/m/yyyy"/>
    <numFmt numFmtId="167" formatCode="m\-yy"/>
  </numFmts>
  <fonts count="4" x14ac:knownFonts="1">
    <font>
      <sz val="10"/>
      <color indexed="8"/>
      <name val="Helvetica"/>
    </font>
    <font>
      <b/>
      <sz val="10"/>
      <color indexed="8"/>
      <name val="Helvetica"/>
    </font>
    <font>
      <b/>
      <sz val="12"/>
      <color indexed="8"/>
      <name val="Helvetica"/>
      <charset val="204"/>
    </font>
    <font>
      <b/>
      <i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1" fontId="0" fillId="0" borderId="7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166" fontId="3" fillId="0" borderId="7" xfId="0" applyNumberFormat="1" applyFont="1" applyBorder="1" applyAlignment="1">
      <alignment vertical="top" wrapText="1"/>
    </xf>
    <xf numFmtId="167" fontId="0" fillId="0" borderId="7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D3" sqref="D3"/>
    </sheetView>
  </sheetViews>
  <sheetFormatPr defaultColWidth="16.28515625" defaultRowHeight="18" customHeight="1" x14ac:dyDescent="0.2"/>
  <cols>
    <col min="1" max="1" width="16.28515625" style="1" customWidth="1"/>
    <col min="2" max="2" width="9.28515625" style="1" customWidth="1"/>
    <col min="3" max="3" width="9.7109375" style="1" customWidth="1"/>
    <col min="4" max="4" width="11.85546875" style="1" customWidth="1"/>
    <col min="5" max="5" width="11.7109375" style="1" customWidth="1"/>
    <col min="6" max="6" width="9.85546875" style="1" customWidth="1"/>
    <col min="7" max="7" width="12.7109375" style="1" customWidth="1"/>
    <col min="8" max="256" width="16.28515625" style="1" customWidth="1"/>
  </cols>
  <sheetData>
    <row r="1" spans="1:8" ht="27.95" customHeight="1" x14ac:dyDescent="0.2">
      <c r="A1" s="23" t="s">
        <v>25</v>
      </c>
      <c r="B1" s="23"/>
      <c r="C1" s="23"/>
      <c r="D1" s="23"/>
      <c r="E1" s="23"/>
      <c r="F1" s="23"/>
      <c r="G1" s="23"/>
      <c r="H1" s="23"/>
    </row>
    <row r="2" spans="1:8" ht="20.65" customHeight="1" x14ac:dyDescent="0.2">
      <c r="A2" s="2"/>
      <c r="B2" s="2"/>
      <c r="C2" s="2"/>
      <c r="D2" s="2"/>
      <c r="E2" s="2"/>
      <c r="F2" s="2"/>
      <c r="G2" s="2"/>
      <c r="H2" s="2"/>
    </row>
    <row r="3" spans="1:8" ht="44.65" customHeight="1" x14ac:dyDescent="0.2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20.45" customHeight="1" x14ac:dyDescent="0.2">
      <c r="A4" s="6"/>
      <c r="B4" s="7" t="s">
        <v>7</v>
      </c>
      <c r="C4" s="8" t="s">
        <v>8</v>
      </c>
      <c r="D4" s="8" t="s">
        <v>9</v>
      </c>
      <c r="E4" s="8" t="s">
        <v>10</v>
      </c>
      <c r="F4" s="9"/>
      <c r="G4" s="9">
        <v>200</v>
      </c>
      <c r="H4" s="10"/>
    </row>
    <row r="5" spans="1:8" ht="20.45" customHeight="1" x14ac:dyDescent="0.2">
      <c r="A5" s="6"/>
      <c r="B5" s="11">
        <v>0.5</v>
      </c>
      <c r="C5" s="8" t="s">
        <v>11</v>
      </c>
      <c r="D5" s="8" t="s">
        <v>12</v>
      </c>
      <c r="E5" s="9">
        <v>64</v>
      </c>
      <c r="F5" s="9">
        <v>6.3</v>
      </c>
      <c r="G5" s="9">
        <v>450</v>
      </c>
      <c r="H5" s="10"/>
    </row>
    <row r="6" spans="1:8" ht="20.45" customHeight="1" x14ac:dyDescent="0.2">
      <c r="A6" s="6"/>
      <c r="B6" s="11">
        <v>0.8</v>
      </c>
      <c r="C6" s="8" t="s">
        <v>11</v>
      </c>
      <c r="D6" s="8" t="s">
        <v>13</v>
      </c>
      <c r="E6" s="9">
        <v>80</v>
      </c>
      <c r="F6" s="9">
        <v>8</v>
      </c>
      <c r="G6" s="9">
        <v>450</v>
      </c>
      <c r="H6" s="10"/>
    </row>
    <row r="7" spans="1:8" ht="20.45" customHeight="1" x14ac:dyDescent="0.2">
      <c r="A7" s="6"/>
      <c r="B7" s="11">
        <v>1.5</v>
      </c>
      <c r="C7" s="8" t="s">
        <v>14</v>
      </c>
      <c r="D7" s="8" t="s">
        <v>13</v>
      </c>
      <c r="E7" s="9">
        <v>8</v>
      </c>
      <c r="F7" s="9">
        <v>15</v>
      </c>
      <c r="G7" s="9">
        <v>195</v>
      </c>
      <c r="H7" s="10"/>
    </row>
    <row r="8" spans="1:8" ht="20.45" customHeight="1" x14ac:dyDescent="0.2">
      <c r="A8" s="6"/>
      <c r="B8" s="11">
        <v>2</v>
      </c>
      <c r="C8" s="8" t="s">
        <v>14</v>
      </c>
      <c r="D8" s="8" t="s">
        <v>15</v>
      </c>
      <c r="E8" s="9">
        <v>69</v>
      </c>
      <c r="F8" s="9">
        <v>13.5</v>
      </c>
      <c r="G8" s="9">
        <v>195</v>
      </c>
      <c r="H8" s="10"/>
    </row>
    <row r="9" spans="1:8" ht="20.45" customHeight="1" x14ac:dyDescent="0.2">
      <c r="A9" s="6"/>
      <c r="B9" s="11">
        <v>2</v>
      </c>
      <c r="C9" s="8" t="s">
        <v>16</v>
      </c>
      <c r="D9" s="8" t="s">
        <v>12</v>
      </c>
      <c r="E9" s="9">
        <v>12</v>
      </c>
      <c r="F9" s="9">
        <v>26.7</v>
      </c>
      <c r="G9" s="9">
        <v>195</v>
      </c>
      <c r="H9" s="10"/>
    </row>
    <row r="10" spans="1:8" ht="20.45" customHeight="1" x14ac:dyDescent="0.2">
      <c r="A10" s="6"/>
      <c r="B10" s="11">
        <v>2.5</v>
      </c>
      <c r="C10" s="8" t="s">
        <v>14</v>
      </c>
      <c r="D10" s="8" t="s">
        <v>12</v>
      </c>
      <c r="E10" s="9">
        <v>12</v>
      </c>
      <c r="F10" s="9">
        <v>33.5</v>
      </c>
      <c r="G10" s="9">
        <v>195</v>
      </c>
      <c r="H10" s="10"/>
    </row>
    <row r="11" spans="1:8" ht="20.45" customHeight="1" x14ac:dyDescent="0.2">
      <c r="A11" s="6"/>
      <c r="B11" s="11">
        <v>3</v>
      </c>
      <c r="C11" s="8" t="s">
        <v>16</v>
      </c>
      <c r="D11" s="8" t="s">
        <v>13</v>
      </c>
      <c r="E11" s="9">
        <v>7</v>
      </c>
      <c r="F11" s="9">
        <v>30</v>
      </c>
      <c r="G11" s="9">
        <v>195</v>
      </c>
      <c r="H11" s="10"/>
    </row>
    <row r="12" spans="1:8" ht="20.45" customHeight="1" x14ac:dyDescent="0.2">
      <c r="A12" s="6"/>
      <c r="B12" s="11">
        <v>3</v>
      </c>
      <c r="C12" s="8" t="s">
        <v>16</v>
      </c>
      <c r="D12" s="8" t="s">
        <v>15</v>
      </c>
      <c r="E12" s="9">
        <v>2</v>
      </c>
      <c r="F12" s="9">
        <v>20</v>
      </c>
      <c r="G12" s="9">
        <v>195</v>
      </c>
      <c r="H12" s="10"/>
    </row>
    <row r="13" spans="1:8" ht="20.45" customHeight="1" x14ac:dyDescent="0.2">
      <c r="A13" s="6"/>
      <c r="B13" s="11">
        <v>4</v>
      </c>
      <c r="C13" s="8" t="s">
        <v>14</v>
      </c>
      <c r="D13" s="8" t="s">
        <v>13</v>
      </c>
      <c r="E13" s="9">
        <v>1</v>
      </c>
      <c r="F13" s="9">
        <v>40</v>
      </c>
      <c r="G13" s="9">
        <v>195</v>
      </c>
      <c r="H13" s="10"/>
    </row>
    <row r="14" spans="1:8" ht="20.45" customHeight="1" x14ac:dyDescent="0.2">
      <c r="A14" s="6"/>
      <c r="B14" s="11">
        <v>4</v>
      </c>
      <c r="C14" s="8" t="s">
        <v>11</v>
      </c>
      <c r="D14" s="8" t="s">
        <v>15</v>
      </c>
      <c r="E14" s="9">
        <v>10</v>
      </c>
      <c r="F14" s="9">
        <v>26.6</v>
      </c>
      <c r="G14" s="9">
        <v>250</v>
      </c>
      <c r="H14" s="10"/>
    </row>
    <row r="15" spans="1:8" ht="20.45" customHeight="1" x14ac:dyDescent="0.2">
      <c r="A15" s="6"/>
      <c r="B15" s="11">
        <v>4</v>
      </c>
      <c r="C15" s="8" t="s">
        <v>11</v>
      </c>
      <c r="D15" s="8" t="s">
        <v>13</v>
      </c>
      <c r="E15" s="9">
        <v>11</v>
      </c>
      <c r="F15" s="9">
        <v>40</v>
      </c>
      <c r="G15" s="9">
        <v>250</v>
      </c>
      <c r="H15" s="10"/>
    </row>
    <row r="16" spans="1:8" ht="20.45" customHeight="1" x14ac:dyDescent="0.2">
      <c r="A16" s="6"/>
      <c r="B16" s="11">
        <v>5</v>
      </c>
      <c r="C16" s="8" t="s">
        <v>17</v>
      </c>
      <c r="D16" s="8" t="s">
        <v>15</v>
      </c>
      <c r="E16" s="9">
        <v>1</v>
      </c>
      <c r="F16" s="9">
        <v>33.5</v>
      </c>
      <c r="G16" s="9">
        <v>250</v>
      </c>
      <c r="H16" s="10"/>
    </row>
    <row r="17" spans="1:8" ht="20.45" customHeight="1" x14ac:dyDescent="0.2">
      <c r="A17" s="6"/>
      <c r="B17" s="11">
        <v>6</v>
      </c>
      <c r="C17" s="8" t="s">
        <v>11</v>
      </c>
      <c r="D17" s="8" t="s">
        <v>13</v>
      </c>
      <c r="E17" s="9">
        <v>1</v>
      </c>
      <c r="F17" s="9">
        <v>60</v>
      </c>
      <c r="G17" s="9">
        <v>250</v>
      </c>
      <c r="H17" s="10"/>
    </row>
    <row r="18" spans="1:8" ht="20.45" customHeight="1" x14ac:dyDescent="0.2">
      <c r="A18" s="6"/>
      <c r="B18" s="11">
        <v>6</v>
      </c>
      <c r="C18" s="8" t="s">
        <v>18</v>
      </c>
      <c r="D18" s="8" t="s">
        <v>19</v>
      </c>
      <c r="E18" s="9">
        <v>1</v>
      </c>
      <c r="F18" s="9">
        <v>50</v>
      </c>
      <c r="G18" s="9">
        <v>250</v>
      </c>
      <c r="H18" s="10"/>
    </row>
    <row r="19" spans="1:8" ht="20.45" customHeight="1" x14ac:dyDescent="0.2">
      <c r="A19" s="6"/>
      <c r="B19" s="11">
        <v>8</v>
      </c>
      <c r="C19" s="10"/>
      <c r="D19" s="8" t="s">
        <v>15</v>
      </c>
      <c r="E19" s="9">
        <v>1</v>
      </c>
      <c r="F19" s="9">
        <v>53.5</v>
      </c>
      <c r="G19" s="9">
        <v>190</v>
      </c>
      <c r="H19" s="10"/>
    </row>
    <row r="20" spans="1:8" ht="20.45" customHeight="1" x14ac:dyDescent="0.2">
      <c r="A20" s="6"/>
      <c r="B20" s="11">
        <v>9</v>
      </c>
      <c r="C20" s="8" t="s">
        <v>20</v>
      </c>
      <c r="D20" s="8" t="s">
        <v>12</v>
      </c>
      <c r="E20" s="9">
        <v>1</v>
      </c>
      <c r="F20" s="9">
        <v>120</v>
      </c>
      <c r="G20" s="9">
        <v>350</v>
      </c>
      <c r="H20" s="10"/>
    </row>
    <row r="21" spans="1:8" ht="20.45" customHeight="1" x14ac:dyDescent="0.2">
      <c r="A21" s="6"/>
      <c r="B21" s="11">
        <v>14</v>
      </c>
      <c r="C21" s="8" t="s">
        <v>21</v>
      </c>
      <c r="D21" s="8" t="s">
        <v>22</v>
      </c>
      <c r="E21" s="9">
        <v>1</v>
      </c>
      <c r="F21" s="9">
        <v>50</v>
      </c>
      <c r="G21" s="9">
        <v>280</v>
      </c>
      <c r="H21" s="10"/>
    </row>
    <row r="22" spans="1:8" ht="20.45" customHeight="1" x14ac:dyDescent="0.2">
      <c r="A22" s="6"/>
      <c r="B22" s="11">
        <v>18</v>
      </c>
      <c r="C22" s="8" t="s">
        <v>23</v>
      </c>
      <c r="D22" s="8" t="s">
        <v>24</v>
      </c>
      <c r="E22" s="9">
        <v>1</v>
      </c>
      <c r="F22" s="10"/>
      <c r="G22" s="9">
        <v>240</v>
      </c>
      <c r="H22" s="10"/>
    </row>
    <row r="23" spans="1:8" ht="20.45" customHeight="1" x14ac:dyDescent="0.2">
      <c r="A23" s="6"/>
      <c r="B23" s="12"/>
      <c r="C23" s="10"/>
      <c r="D23" s="10"/>
      <c r="E23" s="10"/>
      <c r="F23" s="10"/>
      <c r="G23" s="10"/>
      <c r="H23" s="10"/>
    </row>
    <row r="24" spans="1:8" ht="20.45" customHeight="1" x14ac:dyDescent="0.2">
      <c r="A24" s="6"/>
      <c r="B24" s="12"/>
      <c r="C24" s="10"/>
      <c r="D24" s="10"/>
      <c r="E24" s="10"/>
      <c r="F24" s="10"/>
      <c r="G24" s="10"/>
      <c r="H24" s="10"/>
    </row>
  </sheetData>
  <mergeCells count="1">
    <mergeCell ref="A1:H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P15" sqref="P15"/>
    </sheetView>
  </sheetViews>
  <sheetFormatPr defaultRowHeight="12.75" x14ac:dyDescent="0.2"/>
  <cols>
    <col min="1" max="1" width="17" customWidth="1"/>
    <col min="2" max="2" width="14" customWidth="1"/>
    <col min="3" max="3" width="12.42578125" customWidth="1"/>
    <col min="4" max="4" width="13" customWidth="1"/>
    <col min="5" max="5" width="14.7109375" customWidth="1"/>
    <col min="6" max="6" width="12.7109375" customWidth="1"/>
    <col min="7" max="7" width="27" customWidth="1"/>
  </cols>
  <sheetData>
    <row r="1" spans="1:8" ht="35.25" customHeight="1" x14ac:dyDescent="0.2">
      <c r="A1" s="23" t="s">
        <v>164</v>
      </c>
      <c r="B1" s="23"/>
      <c r="C1" s="23"/>
      <c r="D1" s="23"/>
      <c r="E1" s="23"/>
      <c r="F1" s="23"/>
      <c r="G1" s="23"/>
      <c r="H1" s="23"/>
    </row>
    <row r="2" spans="1:8" ht="23.2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120</v>
      </c>
      <c r="C3" s="5" t="s">
        <v>1</v>
      </c>
      <c r="D3" s="5" t="s">
        <v>46</v>
      </c>
      <c r="E3" s="5" t="s">
        <v>57</v>
      </c>
      <c r="F3" s="5" t="s">
        <v>146</v>
      </c>
      <c r="G3" s="5" t="s">
        <v>6</v>
      </c>
      <c r="H3" s="15"/>
    </row>
    <row r="4" spans="1:8" x14ac:dyDescent="0.2">
      <c r="A4" s="6"/>
      <c r="B4" s="11">
        <v>0.5</v>
      </c>
      <c r="C4" s="8" t="s">
        <v>142</v>
      </c>
      <c r="D4" s="9">
        <v>15</v>
      </c>
      <c r="E4" s="9">
        <v>400</v>
      </c>
      <c r="F4" s="14">
        <f t="shared" ref="F4:F10" si="0">3.14159*B4*B4/4/1000*8.6</f>
        <v>1.6886046249999999E-3</v>
      </c>
      <c r="G4" s="8" t="s">
        <v>147</v>
      </c>
      <c r="H4" s="10"/>
    </row>
    <row r="5" spans="1:8" x14ac:dyDescent="0.2">
      <c r="A5" s="6"/>
      <c r="B5" s="11">
        <v>1.5</v>
      </c>
      <c r="C5" s="8" t="s">
        <v>142</v>
      </c>
      <c r="D5" s="9">
        <v>20</v>
      </c>
      <c r="E5" s="9">
        <v>400</v>
      </c>
      <c r="F5" s="14">
        <f t="shared" si="0"/>
        <v>1.5197441624999997E-2</v>
      </c>
      <c r="G5" s="8" t="s">
        <v>147</v>
      </c>
      <c r="H5" s="10"/>
    </row>
    <row r="6" spans="1:8" x14ac:dyDescent="0.2">
      <c r="A6" s="6"/>
      <c r="B6" s="11">
        <v>2.35</v>
      </c>
      <c r="C6" s="8" t="s">
        <v>148</v>
      </c>
      <c r="D6" s="9">
        <v>80</v>
      </c>
      <c r="E6" s="9">
        <v>400</v>
      </c>
      <c r="F6" s="14">
        <f t="shared" si="0"/>
        <v>3.7301276166250001E-2</v>
      </c>
      <c r="G6" s="8" t="s">
        <v>147</v>
      </c>
      <c r="H6" s="10"/>
    </row>
    <row r="7" spans="1:8" x14ac:dyDescent="0.2">
      <c r="A7" s="6"/>
      <c r="B7" s="11">
        <v>3</v>
      </c>
      <c r="C7" s="8" t="s">
        <v>142</v>
      </c>
      <c r="D7" s="9">
        <v>50</v>
      </c>
      <c r="E7" s="9">
        <v>500</v>
      </c>
      <c r="F7" s="14">
        <f t="shared" si="0"/>
        <v>6.0789766499999988E-2</v>
      </c>
      <c r="G7" s="8" t="s">
        <v>147</v>
      </c>
      <c r="H7" s="10"/>
    </row>
    <row r="8" spans="1:8" x14ac:dyDescent="0.2">
      <c r="A8" s="6"/>
      <c r="B8" s="11">
        <v>4</v>
      </c>
      <c r="C8" s="8" t="s">
        <v>142</v>
      </c>
      <c r="D8" s="9">
        <v>50</v>
      </c>
      <c r="E8" s="9">
        <v>400</v>
      </c>
      <c r="F8" s="14">
        <f t="shared" si="0"/>
        <v>0.10807069599999999</v>
      </c>
      <c r="G8" s="8" t="s">
        <v>147</v>
      </c>
      <c r="H8" s="10"/>
    </row>
    <row r="9" spans="1:8" x14ac:dyDescent="0.2">
      <c r="A9" s="6"/>
      <c r="B9" s="11">
        <v>5</v>
      </c>
      <c r="C9" s="8" t="s">
        <v>142</v>
      </c>
      <c r="D9" s="9">
        <v>50</v>
      </c>
      <c r="E9" s="9">
        <v>400</v>
      </c>
      <c r="F9" s="14">
        <f t="shared" si="0"/>
        <v>0.16886046249999997</v>
      </c>
      <c r="G9" s="8" t="s">
        <v>147</v>
      </c>
      <c r="H9" s="10"/>
    </row>
    <row r="10" spans="1:8" x14ac:dyDescent="0.2">
      <c r="A10" s="6"/>
      <c r="B10" s="11">
        <v>6</v>
      </c>
      <c r="C10" s="8" t="s">
        <v>142</v>
      </c>
      <c r="D10" s="9">
        <v>50</v>
      </c>
      <c r="E10" s="9">
        <v>40</v>
      </c>
      <c r="F10" s="14">
        <f t="shared" si="0"/>
        <v>0.24315906599999995</v>
      </c>
      <c r="G10" s="8" t="s">
        <v>147</v>
      </c>
      <c r="H10" s="10"/>
    </row>
    <row r="11" spans="1:8" x14ac:dyDescent="0.2">
      <c r="A11" s="6"/>
      <c r="B11" s="7" t="s">
        <v>38</v>
      </c>
      <c r="C11" s="8" t="s">
        <v>38</v>
      </c>
      <c r="D11" s="8" t="s">
        <v>38</v>
      </c>
      <c r="E11" s="8" t="s">
        <v>38</v>
      </c>
      <c r="F11" s="8" t="s">
        <v>38</v>
      </c>
      <c r="G11" s="8" t="s">
        <v>38</v>
      </c>
      <c r="H11" s="10"/>
    </row>
    <row r="12" spans="1:8" x14ac:dyDescent="0.2">
      <c r="A12" s="6"/>
      <c r="B12" s="11">
        <v>5.5</v>
      </c>
      <c r="C12" s="8" t="s">
        <v>148</v>
      </c>
      <c r="D12" s="9">
        <v>100</v>
      </c>
      <c r="E12" s="9">
        <v>299</v>
      </c>
      <c r="F12" s="14">
        <f t="shared" ref="F12:F19" si="1">3.14159*B12*B12/4/1000*8.6</f>
        <v>0.20432115962499997</v>
      </c>
      <c r="G12" s="8" t="s">
        <v>149</v>
      </c>
      <c r="H12" s="10"/>
    </row>
    <row r="13" spans="1:8" x14ac:dyDescent="0.2">
      <c r="A13" s="6"/>
      <c r="B13" s="11">
        <v>10</v>
      </c>
      <c r="C13" s="8" t="s">
        <v>148</v>
      </c>
      <c r="D13" s="9">
        <v>100</v>
      </c>
      <c r="E13" s="9">
        <v>299</v>
      </c>
      <c r="F13" s="14">
        <f t="shared" si="1"/>
        <v>0.6754418499999999</v>
      </c>
      <c r="G13" s="16">
        <v>6.9444444444444447E-4</v>
      </c>
      <c r="H13" s="10"/>
    </row>
    <row r="14" spans="1:8" x14ac:dyDescent="0.2">
      <c r="A14" s="6"/>
      <c r="B14" s="11">
        <v>14</v>
      </c>
      <c r="C14" s="8" t="s">
        <v>148</v>
      </c>
      <c r="D14" s="9">
        <v>1000</v>
      </c>
      <c r="E14" s="9">
        <v>299</v>
      </c>
      <c r="F14" s="14">
        <f t="shared" si="1"/>
        <v>1.3238660259999997</v>
      </c>
      <c r="G14" s="8" t="s">
        <v>38</v>
      </c>
      <c r="H14" s="10"/>
    </row>
    <row r="15" spans="1:8" x14ac:dyDescent="0.2">
      <c r="A15" s="6"/>
      <c r="B15" s="11">
        <v>30</v>
      </c>
      <c r="C15" s="8" t="s">
        <v>148</v>
      </c>
      <c r="D15" s="9">
        <v>160</v>
      </c>
      <c r="E15" s="9">
        <v>299</v>
      </c>
      <c r="F15" s="14">
        <f t="shared" si="1"/>
        <v>6.0789766500000004</v>
      </c>
      <c r="G15" s="8" t="s">
        <v>38</v>
      </c>
      <c r="H15" s="10"/>
    </row>
    <row r="16" spans="1:8" x14ac:dyDescent="0.2">
      <c r="A16" s="6"/>
      <c r="B16" s="11">
        <v>35</v>
      </c>
      <c r="C16" s="8" t="s">
        <v>148</v>
      </c>
      <c r="D16" s="9">
        <v>400</v>
      </c>
      <c r="E16" s="9">
        <v>299</v>
      </c>
      <c r="F16" s="14">
        <f t="shared" si="1"/>
        <v>8.2741626624999984</v>
      </c>
      <c r="G16" s="8" t="s">
        <v>150</v>
      </c>
      <c r="H16" s="10"/>
    </row>
    <row r="17" spans="1:8" x14ac:dyDescent="0.2">
      <c r="A17" s="6"/>
      <c r="B17" s="11">
        <v>45</v>
      </c>
      <c r="C17" s="8" t="s">
        <v>151</v>
      </c>
      <c r="D17" s="9">
        <v>30</v>
      </c>
      <c r="E17" s="9">
        <v>399</v>
      </c>
      <c r="F17" s="14">
        <f t="shared" si="1"/>
        <v>13.677697462499998</v>
      </c>
      <c r="G17" s="10"/>
      <c r="H17" s="10"/>
    </row>
    <row r="18" spans="1:8" x14ac:dyDescent="0.2">
      <c r="A18" s="6"/>
      <c r="B18" s="11">
        <v>50</v>
      </c>
      <c r="C18" s="8" t="s">
        <v>142</v>
      </c>
      <c r="D18" s="9">
        <v>59</v>
      </c>
      <c r="E18" s="9">
        <v>299</v>
      </c>
      <c r="F18" s="14">
        <f t="shared" si="1"/>
        <v>16.886046249999996</v>
      </c>
      <c r="G18" s="10"/>
      <c r="H18" s="10"/>
    </row>
    <row r="19" spans="1:8" x14ac:dyDescent="0.2">
      <c r="A19" s="6"/>
      <c r="B19" s="11">
        <v>60</v>
      </c>
      <c r="C19" s="8" t="s">
        <v>142</v>
      </c>
      <c r="D19" s="9">
        <v>30</v>
      </c>
      <c r="E19" s="9">
        <v>299</v>
      </c>
      <c r="F19" s="14">
        <f t="shared" si="1"/>
        <v>24.315906600000002</v>
      </c>
      <c r="G19" s="10"/>
      <c r="H19" s="10"/>
    </row>
    <row r="20" spans="1:8" x14ac:dyDescent="0.2">
      <c r="A20" s="6"/>
      <c r="B20" s="7" t="s">
        <v>38</v>
      </c>
      <c r="C20" s="8" t="s">
        <v>38</v>
      </c>
      <c r="D20" s="8" t="s">
        <v>38</v>
      </c>
      <c r="E20" s="8" t="s">
        <v>38</v>
      </c>
      <c r="F20" s="8" t="s">
        <v>38</v>
      </c>
      <c r="G20" s="10"/>
      <c r="H20" s="10"/>
    </row>
    <row r="21" spans="1:8" x14ac:dyDescent="0.2">
      <c r="A21" s="6"/>
      <c r="B21" s="7" t="s">
        <v>152</v>
      </c>
      <c r="C21" s="8" t="s">
        <v>148</v>
      </c>
      <c r="D21" s="9">
        <v>206</v>
      </c>
      <c r="E21" s="9">
        <v>299</v>
      </c>
      <c r="F21" s="8" t="s">
        <v>38</v>
      </c>
      <c r="G21" s="8" t="s">
        <v>153</v>
      </c>
      <c r="H21" s="10"/>
    </row>
    <row r="22" spans="1:8" x14ac:dyDescent="0.2">
      <c r="A22" s="6"/>
      <c r="B22" s="7" t="s">
        <v>154</v>
      </c>
      <c r="C22" s="8" t="s">
        <v>148</v>
      </c>
      <c r="D22" s="9">
        <v>100</v>
      </c>
      <c r="E22" s="9">
        <v>350</v>
      </c>
      <c r="F22" s="8" t="s">
        <v>38</v>
      </c>
      <c r="G22" s="10"/>
      <c r="H22" s="10"/>
    </row>
    <row r="23" spans="1:8" x14ac:dyDescent="0.2">
      <c r="A23" s="6"/>
      <c r="B23" s="7" t="s">
        <v>155</v>
      </c>
      <c r="C23" s="8" t="s">
        <v>148</v>
      </c>
      <c r="D23" s="9">
        <v>30</v>
      </c>
      <c r="E23" s="9">
        <v>350</v>
      </c>
      <c r="F23" s="8" t="s">
        <v>38</v>
      </c>
      <c r="G23" s="10"/>
      <c r="H23" s="10"/>
    </row>
    <row r="24" spans="1:8" x14ac:dyDescent="0.2">
      <c r="A24" s="6"/>
      <c r="B24" s="7" t="s">
        <v>156</v>
      </c>
      <c r="C24" s="8" t="s">
        <v>148</v>
      </c>
      <c r="D24" s="9">
        <v>30</v>
      </c>
      <c r="E24" s="9">
        <v>350</v>
      </c>
      <c r="F24" s="8" t="s">
        <v>38</v>
      </c>
      <c r="G24" s="10"/>
      <c r="H24" s="10"/>
    </row>
    <row r="25" spans="1:8" x14ac:dyDescent="0.2">
      <c r="A25" s="6"/>
      <c r="B25" s="7" t="s">
        <v>157</v>
      </c>
      <c r="C25" s="8" t="s">
        <v>148</v>
      </c>
      <c r="D25" s="9">
        <v>30</v>
      </c>
      <c r="E25" s="9">
        <v>350</v>
      </c>
      <c r="F25" s="8" t="s">
        <v>38</v>
      </c>
      <c r="G25" s="10"/>
      <c r="H25" s="10"/>
    </row>
    <row r="26" spans="1:8" x14ac:dyDescent="0.2">
      <c r="A26" s="6"/>
      <c r="B26" s="7" t="s">
        <v>158</v>
      </c>
      <c r="C26" s="8" t="s">
        <v>148</v>
      </c>
      <c r="D26" s="9">
        <v>50</v>
      </c>
      <c r="E26" s="9">
        <v>299</v>
      </c>
      <c r="F26" s="8" t="s">
        <v>38</v>
      </c>
      <c r="G26" s="10"/>
      <c r="H26" s="10"/>
    </row>
    <row r="27" spans="1:8" x14ac:dyDescent="0.2">
      <c r="A27" s="6"/>
      <c r="B27" s="7" t="s">
        <v>159</v>
      </c>
      <c r="C27" s="8" t="s">
        <v>148</v>
      </c>
      <c r="D27" s="9">
        <v>39</v>
      </c>
      <c r="E27" s="9">
        <v>350</v>
      </c>
      <c r="F27" s="8" t="s">
        <v>38</v>
      </c>
      <c r="G27" s="10"/>
      <c r="H27" s="10"/>
    </row>
    <row r="28" spans="1:8" x14ac:dyDescent="0.2">
      <c r="A28" s="6"/>
      <c r="B28" s="7" t="s">
        <v>160</v>
      </c>
      <c r="C28" s="8" t="s">
        <v>148</v>
      </c>
      <c r="D28" s="9">
        <v>50</v>
      </c>
      <c r="E28" s="9">
        <v>350</v>
      </c>
      <c r="F28" s="8" t="s">
        <v>38</v>
      </c>
      <c r="G28" s="10"/>
      <c r="H28" s="10"/>
    </row>
    <row r="29" spans="1:8" x14ac:dyDescent="0.2">
      <c r="A29" s="6"/>
      <c r="B29" s="7" t="s">
        <v>161</v>
      </c>
      <c r="C29" s="8" t="s">
        <v>148</v>
      </c>
      <c r="D29" s="9">
        <v>40</v>
      </c>
      <c r="E29" s="9">
        <v>350</v>
      </c>
      <c r="F29" s="8" t="s">
        <v>38</v>
      </c>
      <c r="G29" s="10"/>
      <c r="H29" s="10"/>
    </row>
    <row r="30" spans="1:8" x14ac:dyDescent="0.2">
      <c r="A30" s="6"/>
      <c r="B30" s="7" t="s">
        <v>162</v>
      </c>
      <c r="C30" s="8" t="s">
        <v>148</v>
      </c>
      <c r="D30" s="9">
        <v>35</v>
      </c>
      <c r="E30" s="9">
        <v>350</v>
      </c>
      <c r="F30" s="8" t="s">
        <v>38</v>
      </c>
      <c r="G30" s="10"/>
      <c r="H30" s="10"/>
    </row>
    <row r="31" spans="1:8" x14ac:dyDescent="0.2">
      <c r="A31" s="6"/>
      <c r="B31" s="7" t="s">
        <v>163</v>
      </c>
      <c r="C31" s="8" t="s">
        <v>148</v>
      </c>
      <c r="D31" s="9">
        <v>40</v>
      </c>
      <c r="E31" s="9">
        <v>350</v>
      </c>
      <c r="F31" s="8" t="s">
        <v>38</v>
      </c>
      <c r="G31" s="10"/>
      <c r="H31" s="10"/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J16" sqref="J16"/>
    </sheetView>
  </sheetViews>
  <sheetFormatPr defaultRowHeight="12.75" x14ac:dyDescent="0.2"/>
  <cols>
    <col min="1" max="1" width="22.5703125" customWidth="1"/>
    <col min="2" max="2" width="12.140625" customWidth="1"/>
    <col min="3" max="3" width="12" customWidth="1"/>
    <col min="4" max="4" width="13.28515625" customWidth="1"/>
    <col min="5" max="5" width="24.42578125" customWidth="1"/>
  </cols>
  <sheetData>
    <row r="1" spans="1:5" ht="27" customHeight="1" x14ac:dyDescent="0.2">
      <c r="A1" s="23" t="s">
        <v>174</v>
      </c>
      <c r="B1" s="23"/>
      <c r="C1" s="23"/>
      <c r="D1" s="23"/>
      <c r="E1" s="23"/>
    </row>
    <row r="2" spans="1:5" ht="17.25" customHeight="1" x14ac:dyDescent="0.2">
      <c r="A2" s="2"/>
      <c r="B2" s="2"/>
      <c r="C2" s="2"/>
      <c r="D2" s="2"/>
      <c r="E2" s="2"/>
    </row>
    <row r="3" spans="1:5" ht="25.5" x14ac:dyDescent="0.2">
      <c r="A3" s="3"/>
      <c r="B3" s="4" t="s">
        <v>45</v>
      </c>
      <c r="C3" s="5" t="s">
        <v>46</v>
      </c>
      <c r="D3" s="5" t="s">
        <v>57</v>
      </c>
      <c r="E3" s="5" t="s">
        <v>165</v>
      </c>
    </row>
    <row r="4" spans="1:5" x14ac:dyDescent="0.2">
      <c r="A4" s="6"/>
      <c r="B4" s="7" t="s">
        <v>166</v>
      </c>
      <c r="C4" s="9">
        <v>20</v>
      </c>
      <c r="D4" s="9">
        <v>500</v>
      </c>
      <c r="E4" s="16">
        <v>1.3888888888888889E-3</v>
      </c>
    </row>
    <row r="5" spans="1:5" x14ac:dyDescent="0.2">
      <c r="A5" s="6"/>
      <c r="B5" s="7" t="s">
        <v>167</v>
      </c>
      <c r="C5" s="9">
        <v>60</v>
      </c>
      <c r="D5" s="9">
        <v>440</v>
      </c>
      <c r="E5" s="8" t="s">
        <v>168</v>
      </c>
    </row>
    <row r="6" spans="1:5" x14ac:dyDescent="0.2">
      <c r="A6" s="6"/>
      <c r="B6" s="7" t="s">
        <v>169</v>
      </c>
      <c r="C6" s="9">
        <v>60</v>
      </c>
      <c r="D6" s="9">
        <v>440</v>
      </c>
      <c r="E6" s="8" t="s">
        <v>168</v>
      </c>
    </row>
    <row r="7" spans="1:5" x14ac:dyDescent="0.2">
      <c r="A7" s="6"/>
      <c r="B7" s="7" t="s">
        <v>170</v>
      </c>
      <c r="C7" s="9">
        <v>50</v>
      </c>
      <c r="D7" s="9">
        <v>400</v>
      </c>
      <c r="E7" s="8" t="s">
        <v>171</v>
      </c>
    </row>
    <row r="8" spans="1:5" x14ac:dyDescent="0.2">
      <c r="A8" s="6"/>
      <c r="B8" s="7" t="s">
        <v>172</v>
      </c>
      <c r="C8" s="9">
        <v>50</v>
      </c>
      <c r="D8" s="9">
        <v>400</v>
      </c>
      <c r="E8" s="8" t="s">
        <v>171</v>
      </c>
    </row>
    <row r="9" spans="1:5" x14ac:dyDescent="0.2">
      <c r="A9" s="6"/>
      <c r="B9" s="7" t="s">
        <v>173</v>
      </c>
      <c r="C9" s="9">
        <v>50</v>
      </c>
      <c r="D9" s="9">
        <v>400</v>
      </c>
      <c r="E9" s="8" t="s">
        <v>171</v>
      </c>
    </row>
    <row r="10" spans="1:5" x14ac:dyDescent="0.2">
      <c r="A10" s="6"/>
      <c r="B10" s="7" t="s">
        <v>38</v>
      </c>
      <c r="C10" s="8" t="s">
        <v>38</v>
      </c>
      <c r="D10" s="8" t="s">
        <v>38</v>
      </c>
      <c r="E10" s="8" t="s">
        <v>38</v>
      </c>
    </row>
    <row r="11" spans="1:5" x14ac:dyDescent="0.2">
      <c r="A11" s="6"/>
      <c r="B11" s="12"/>
      <c r="C11" s="10"/>
      <c r="D11" s="10"/>
      <c r="E11" s="10"/>
    </row>
    <row r="12" spans="1:5" x14ac:dyDescent="0.2">
      <c r="A12" s="6"/>
      <c r="B12" s="12"/>
      <c r="C12" s="10"/>
      <c r="D12" s="10"/>
      <c r="E12" s="10"/>
    </row>
    <row r="13" spans="1:5" x14ac:dyDescent="0.2">
      <c r="A13" s="6"/>
      <c r="B13" s="12"/>
      <c r="C13" s="10"/>
      <c r="D13" s="10"/>
      <c r="E13" s="10"/>
    </row>
    <row r="14" spans="1:5" x14ac:dyDescent="0.2">
      <c r="A14" s="6"/>
      <c r="B14" s="12"/>
      <c r="C14" s="10"/>
      <c r="D14" s="10"/>
      <c r="E14" s="10"/>
    </row>
    <row r="15" spans="1:5" x14ac:dyDescent="0.2">
      <c r="A15" s="6"/>
      <c r="B15" s="12"/>
      <c r="C15" s="10"/>
      <c r="D15" s="10"/>
      <c r="E15" s="10"/>
    </row>
    <row r="16" spans="1:5" x14ac:dyDescent="0.2">
      <c r="A16" s="6"/>
      <c r="B16" s="12"/>
      <c r="C16" s="10"/>
      <c r="D16" s="10"/>
      <c r="E16" s="10"/>
    </row>
    <row r="17" spans="1:5" x14ac:dyDescent="0.2">
      <c r="A17" s="6"/>
      <c r="B17" s="12"/>
      <c r="C17" s="10"/>
      <c r="D17" s="10"/>
      <c r="E17" s="10"/>
    </row>
    <row r="18" spans="1:5" x14ac:dyDescent="0.2">
      <c r="A18" s="6"/>
      <c r="B18" s="12"/>
      <c r="C18" s="10"/>
      <c r="D18" s="10"/>
      <c r="E18" s="10"/>
    </row>
    <row r="19" spans="1:5" x14ac:dyDescent="0.2">
      <c r="A19" s="6"/>
      <c r="B19" s="12"/>
      <c r="C19" s="10"/>
      <c r="D19" s="10"/>
      <c r="E19" s="10"/>
    </row>
    <row r="20" spans="1:5" x14ac:dyDescent="0.2">
      <c r="A20" s="6"/>
      <c r="B20" s="12"/>
      <c r="C20" s="10"/>
      <c r="D20" s="10"/>
      <c r="E20" s="10"/>
    </row>
    <row r="21" spans="1:5" x14ac:dyDescent="0.2">
      <c r="A21" s="6"/>
      <c r="B21" s="12"/>
      <c r="C21" s="10"/>
      <c r="D21" s="10"/>
      <c r="E21" s="10"/>
    </row>
    <row r="22" spans="1:5" x14ac:dyDescent="0.2">
      <c r="A22" s="6"/>
      <c r="B22" s="12"/>
      <c r="C22" s="10"/>
      <c r="D22" s="10"/>
      <c r="E22" s="10"/>
    </row>
    <row r="23" spans="1:5" x14ac:dyDescent="0.2">
      <c r="A23" s="6"/>
      <c r="B23" s="12"/>
      <c r="C23" s="10"/>
      <c r="D23" s="10"/>
      <c r="E23" s="10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M15" sqref="M15"/>
    </sheetView>
  </sheetViews>
  <sheetFormatPr defaultRowHeight="12.75" x14ac:dyDescent="0.2"/>
  <cols>
    <col min="1" max="1" width="19.28515625" customWidth="1"/>
    <col min="2" max="2" width="14.5703125" customWidth="1"/>
    <col min="3" max="3" width="12.5703125" customWidth="1"/>
    <col min="4" max="4" width="15.7109375" customWidth="1"/>
    <col min="5" max="5" width="12.5703125" customWidth="1"/>
    <col min="6" max="6" width="12.7109375" customWidth="1"/>
    <col min="7" max="7" width="30" customWidth="1"/>
  </cols>
  <sheetData>
    <row r="1" spans="1:8" ht="29.25" customHeight="1" x14ac:dyDescent="0.2">
      <c r="A1" s="23" t="s">
        <v>181</v>
      </c>
      <c r="B1" s="23"/>
      <c r="C1" s="23"/>
      <c r="D1" s="23"/>
      <c r="E1" s="23"/>
      <c r="F1" s="23"/>
      <c r="G1" s="23"/>
      <c r="H1" s="23"/>
    </row>
    <row r="2" spans="1:8" ht="20.2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139</v>
      </c>
      <c r="C3" s="5" t="s">
        <v>1</v>
      </c>
      <c r="D3" s="5" t="s">
        <v>175</v>
      </c>
      <c r="E3" s="5" t="s">
        <v>46</v>
      </c>
      <c r="F3" s="5" t="s">
        <v>140</v>
      </c>
      <c r="G3" s="5" t="s">
        <v>6</v>
      </c>
      <c r="H3" s="15"/>
    </row>
    <row r="4" spans="1:8" x14ac:dyDescent="0.2">
      <c r="A4" s="6"/>
      <c r="B4" s="7" t="s">
        <v>176</v>
      </c>
      <c r="C4" s="8" t="s">
        <v>177</v>
      </c>
      <c r="D4" s="9">
        <v>700</v>
      </c>
      <c r="E4" s="9">
        <v>12</v>
      </c>
      <c r="F4" s="9"/>
      <c r="G4" s="8" t="s">
        <v>9</v>
      </c>
      <c r="H4" s="10"/>
    </row>
    <row r="5" spans="1:8" x14ac:dyDescent="0.2">
      <c r="A5" s="6"/>
      <c r="B5" s="7" t="s">
        <v>178</v>
      </c>
      <c r="C5" s="8" t="s">
        <v>177</v>
      </c>
      <c r="D5" s="9">
        <v>650</v>
      </c>
      <c r="E5" s="9">
        <v>25</v>
      </c>
      <c r="F5" s="9"/>
      <c r="G5" s="8" t="s">
        <v>9</v>
      </c>
      <c r="H5" s="10"/>
    </row>
    <row r="6" spans="1:8" x14ac:dyDescent="0.2">
      <c r="A6" s="6"/>
      <c r="B6" s="11">
        <v>0.5</v>
      </c>
      <c r="C6" s="8" t="s">
        <v>179</v>
      </c>
      <c r="D6" s="9">
        <v>550</v>
      </c>
      <c r="E6" s="9">
        <v>100</v>
      </c>
      <c r="F6" s="9">
        <f t="shared" ref="F6:F13" si="0">B6*8</f>
        <v>4</v>
      </c>
      <c r="G6" s="8" t="s">
        <v>143</v>
      </c>
      <c r="H6" s="10"/>
    </row>
    <row r="7" spans="1:8" x14ac:dyDescent="0.2">
      <c r="A7" s="6"/>
      <c r="B7" s="11">
        <v>1</v>
      </c>
      <c r="C7" s="8" t="s">
        <v>179</v>
      </c>
      <c r="D7" s="9">
        <v>525</v>
      </c>
      <c r="E7" s="9">
        <v>100</v>
      </c>
      <c r="F7" s="9">
        <f t="shared" si="0"/>
        <v>8</v>
      </c>
      <c r="G7" s="8" t="s">
        <v>144</v>
      </c>
      <c r="H7" s="10"/>
    </row>
    <row r="8" spans="1:8" x14ac:dyDescent="0.2">
      <c r="A8" s="6"/>
      <c r="B8" s="11">
        <v>1.5</v>
      </c>
      <c r="C8" s="8" t="s">
        <v>179</v>
      </c>
      <c r="D8" s="9">
        <v>525</v>
      </c>
      <c r="E8" s="9">
        <v>150</v>
      </c>
      <c r="F8" s="9">
        <f t="shared" si="0"/>
        <v>12</v>
      </c>
      <c r="G8" s="8" t="s">
        <v>143</v>
      </c>
      <c r="H8" s="10"/>
    </row>
    <row r="9" spans="1:8" x14ac:dyDescent="0.2">
      <c r="A9" s="6"/>
      <c r="B9" s="11">
        <v>2</v>
      </c>
      <c r="C9" s="8" t="s">
        <v>179</v>
      </c>
      <c r="D9" s="9">
        <v>525</v>
      </c>
      <c r="E9" s="9">
        <v>90</v>
      </c>
      <c r="F9" s="9">
        <f t="shared" si="0"/>
        <v>16</v>
      </c>
      <c r="G9" s="8" t="s">
        <v>143</v>
      </c>
      <c r="H9" s="10"/>
    </row>
    <row r="10" spans="1:8" x14ac:dyDescent="0.2">
      <c r="A10" s="6"/>
      <c r="B10" s="11">
        <v>3</v>
      </c>
      <c r="C10" s="8" t="s">
        <v>179</v>
      </c>
      <c r="D10" s="9">
        <v>525</v>
      </c>
      <c r="E10" s="9">
        <v>48</v>
      </c>
      <c r="F10" s="9">
        <f t="shared" si="0"/>
        <v>24</v>
      </c>
      <c r="G10" s="8" t="s">
        <v>143</v>
      </c>
      <c r="H10" s="10"/>
    </row>
    <row r="11" spans="1:8" x14ac:dyDescent="0.2">
      <c r="A11" s="6"/>
      <c r="B11" s="11">
        <v>4</v>
      </c>
      <c r="C11" s="8" t="s">
        <v>179</v>
      </c>
      <c r="D11" s="9">
        <v>525</v>
      </c>
      <c r="E11" s="9">
        <v>150</v>
      </c>
      <c r="F11" s="9">
        <f t="shared" si="0"/>
        <v>32</v>
      </c>
      <c r="G11" s="8" t="s">
        <v>143</v>
      </c>
      <c r="H11" s="10"/>
    </row>
    <row r="12" spans="1:8" x14ac:dyDescent="0.2">
      <c r="A12" s="6"/>
      <c r="B12" s="11">
        <v>8</v>
      </c>
      <c r="C12" s="8" t="s">
        <v>179</v>
      </c>
      <c r="D12" s="9">
        <v>525</v>
      </c>
      <c r="E12" s="9">
        <v>77</v>
      </c>
      <c r="F12" s="9">
        <f t="shared" si="0"/>
        <v>64</v>
      </c>
      <c r="G12" s="8" t="s">
        <v>143</v>
      </c>
      <c r="H12" s="10"/>
    </row>
    <row r="13" spans="1:8" x14ac:dyDescent="0.2">
      <c r="A13" s="6"/>
      <c r="B13" s="11">
        <v>10</v>
      </c>
      <c r="C13" s="8" t="s">
        <v>179</v>
      </c>
      <c r="D13" s="9">
        <v>525</v>
      </c>
      <c r="E13" s="9">
        <v>154</v>
      </c>
      <c r="F13" s="9">
        <f t="shared" si="0"/>
        <v>80</v>
      </c>
      <c r="G13" s="8" t="s">
        <v>143</v>
      </c>
      <c r="H13" s="10"/>
    </row>
    <row r="14" spans="1:8" x14ac:dyDescent="0.2">
      <c r="A14" s="6"/>
      <c r="B14" s="11">
        <v>21</v>
      </c>
      <c r="C14" s="8" t="s">
        <v>179</v>
      </c>
      <c r="D14" s="9">
        <v>550</v>
      </c>
      <c r="E14" s="9">
        <v>120</v>
      </c>
      <c r="F14" s="10"/>
      <c r="G14" s="8" t="s">
        <v>180</v>
      </c>
      <c r="H14" s="10"/>
    </row>
    <row r="15" spans="1:8" x14ac:dyDescent="0.2">
      <c r="A15" s="6"/>
      <c r="B15" s="12"/>
      <c r="C15" s="8" t="s">
        <v>38</v>
      </c>
      <c r="D15" s="10"/>
      <c r="E15" s="10"/>
      <c r="F15" s="10"/>
      <c r="G15" s="10"/>
      <c r="H15" s="10"/>
    </row>
    <row r="16" spans="1:8" x14ac:dyDescent="0.2">
      <c r="A16" s="6"/>
      <c r="B16" s="12"/>
      <c r="C16" s="8" t="s">
        <v>38</v>
      </c>
      <c r="D16" s="10"/>
      <c r="E16" s="10"/>
      <c r="F16" s="10"/>
      <c r="G16" s="10"/>
      <c r="H16" s="10"/>
    </row>
    <row r="17" spans="1:8" x14ac:dyDescent="0.2">
      <c r="A17" s="6"/>
      <c r="B17" s="12"/>
      <c r="C17" s="10"/>
      <c r="D17" s="10"/>
      <c r="E17" s="10"/>
      <c r="F17" s="10"/>
      <c r="G17" s="10"/>
      <c r="H17" s="10"/>
    </row>
    <row r="18" spans="1:8" x14ac:dyDescent="0.2">
      <c r="A18" s="6"/>
      <c r="B18" s="12"/>
      <c r="C18" s="10"/>
      <c r="D18" s="10"/>
      <c r="E18" s="10"/>
      <c r="F18" s="10"/>
      <c r="G18" s="10"/>
      <c r="H18" s="10"/>
    </row>
    <row r="19" spans="1:8" x14ac:dyDescent="0.2">
      <c r="A19" s="6"/>
      <c r="B19" s="12"/>
      <c r="C19" s="10"/>
      <c r="D19" s="10"/>
      <c r="E19" s="10"/>
      <c r="F19" s="10"/>
      <c r="G19" s="10"/>
      <c r="H19" s="10"/>
    </row>
    <row r="20" spans="1:8" x14ac:dyDescent="0.2">
      <c r="A20" s="6"/>
      <c r="B20" s="12"/>
      <c r="C20" s="10"/>
      <c r="D20" s="10"/>
      <c r="E20" s="10"/>
      <c r="F20" s="10"/>
      <c r="G20" s="10"/>
      <c r="H20" s="10"/>
    </row>
    <row r="21" spans="1:8" x14ac:dyDescent="0.2">
      <c r="A21" s="6"/>
      <c r="B21" s="12"/>
      <c r="C21" s="10"/>
      <c r="D21" s="10"/>
      <c r="E21" s="10"/>
      <c r="F21" s="10"/>
      <c r="G21" s="10"/>
      <c r="H21" s="10"/>
    </row>
    <row r="22" spans="1:8" x14ac:dyDescent="0.2">
      <c r="A22" s="6"/>
      <c r="B22" s="12"/>
      <c r="C22" s="10"/>
      <c r="D22" s="10"/>
      <c r="E22" s="10"/>
      <c r="F22" s="10"/>
      <c r="G22" s="10"/>
      <c r="H22" s="10"/>
    </row>
    <row r="23" spans="1:8" x14ac:dyDescent="0.2">
      <c r="A23" s="6"/>
      <c r="B23" s="12"/>
      <c r="C23" s="10"/>
      <c r="D23" s="10"/>
      <c r="E23" s="10"/>
      <c r="F23" s="10"/>
      <c r="G23" s="10"/>
      <c r="H23" s="10"/>
    </row>
    <row r="24" spans="1:8" x14ac:dyDescent="0.2">
      <c r="A24" s="6"/>
      <c r="B24" s="12"/>
      <c r="C24" s="10"/>
      <c r="D24" s="10"/>
      <c r="E24" s="10"/>
      <c r="F24" s="10"/>
      <c r="G24" s="10"/>
      <c r="H24" s="10"/>
    </row>
    <row r="25" spans="1:8" x14ac:dyDescent="0.2">
      <c r="A25" s="6"/>
      <c r="B25" s="12"/>
      <c r="C25" s="10"/>
      <c r="D25" s="10"/>
      <c r="E25" s="10"/>
      <c r="F25" s="10"/>
      <c r="G25" s="10"/>
      <c r="H25" s="10"/>
    </row>
    <row r="26" spans="1:8" x14ac:dyDescent="0.2">
      <c r="A26" s="6"/>
      <c r="B26" s="12"/>
      <c r="C26" s="10"/>
      <c r="D26" s="10"/>
      <c r="E26" s="10"/>
      <c r="F26" s="10"/>
      <c r="G26" s="10"/>
      <c r="H26" s="10"/>
    </row>
    <row r="27" spans="1:8" x14ac:dyDescent="0.2">
      <c r="A27" s="6"/>
      <c r="B27" s="12"/>
      <c r="C27" s="10"/>
      <c r="D27" s="10"/>
      <c r="E27" s="10"/>
      <c r="F27" s="10"/>
      <c r="G27" s="10"/>
      <c r="H27" s="10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36" sqref="L36"/>
    </sheetView>
  </sheetViews>
  <sheetFormatPr defaultRowHeight="12.75" x14ac:dyDescent="0.2"/>
  <cols>
    <col min="1" max="1" width="14.7109375" customWidth="1"/>
    <col min="2" max="2" width="11.5703125" customWidth="1"/>
    <col min="3" max="4" width="11.85546875" customWidth="1"/>
    <col min="5" max="5" width="12.7109375" customWidth="1"/>
    <col min="6" max="6" width="13.5703125" customWidth="1"/>
    <col min="7" max="7" width="29.28515625" customWidth="1"/>
  </cols>
  <sheetData>
    <row r="1" spans="1:8" ht="29.25" customHeight="1" x14ac:dyDescent="0.2">
      <c r="A1" s="23" t="s">
        <v>185</v>
      </c>
      <c r="B1" s="23"/>
      <c r="C1" s="23"/>
      <c r="D1" s="23"/>
      <c r="E1" s="23"/>
      <c r="F1" s="23"/>
      <c r="G1" s="23"/>
      <c r="H1" s="23"/>
    </row>
    <row r="2" spans="1:8" ht="19.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120</v>
      </c>
      <c r="C3" s="5" t="s">
        <v>1</v>
      </c>
      <c r="D3" s="5" t="s">
        <v>46</v>
      </c>
      <c r="E3" s="5" t="s">
        <v>57</v>
      </c>
      <c r="F3" s="5" t="s">
        <v>146</v>
      </c>
      <c r="G3" s="5" t="s">
        <v>6</v>
      </c>
      <c r="H3" s="15"/>
    </row>
    <row r="4" spans="1:8" x14ac:dyDescent="0.2">
      <c r="A4" s="6"/>
      <c r="B4" s="11">
        <v>1.8</v>
      </c>
      <c r="C4" s="8" t="s">
        <v>182</v>
      </c>
      <c r="D4" s="9">
        <v>15</v>
      </c>
      <c r="E4" s="9">
        <v>600</v>
      </c>
      <c r="F4" s="14">
        <f t="shared" ref="F4:F20" si="0">3.14159*B4*B4/4/1000*8.9</f>
        <v>2.2647722310000003E-2</v>
      </c>
      <c r="G4" s="8" t="s">
        <v>147</v>
      </c>
      <c r="H4" s="10"/>
    </row>
    <row r="5" spans="1:8" x14ac:dyDescent="0.2">
      <c r="A5" s="6"/>
      <c r="B5" s="11">
        <v>5</v>
      </c>
      <c r="C5" s="8" t="s">
        <v>183</v>
      </c>
      <c r="D5" s="9">
        <v>20</v>
      </c>
      <c r="E5" s="9">
        <v>550</v>
      </c>
      <c r="F5" s="14">
        <f t="shared" si="0"/>
        <v>0.17475094375</v>
      </c>
      <c r="G5" s="8" t="s">
        <v>38</v>
      </c>
      <c r="H5" s="10"/>
    </row>
    <row r="6" spans="1:8" x14ac:dyDescent="0.2">
      <c r="A6" s="6"/>
      <c r="B6" s="11">
        <v>10</v>
      </c>
      <c r="C6" s="8" t="s">
        <v>183</v>
      </c>
      <c r="D6" s="9">
        <v>20</v>
      </c>
      <c r="E6" s="9">
        <v>550</v>
      </c>
      <c r="F6" s="14">
        <f t="shared" si="0"/>
        <v>0.69900377499999999</v>
      </c>
      <c r="G6" s="8" t="s">
        <v>38</v>
      </c>
      <c r="H6" s="10"/>
    </row>
    <row r="7" spans="1:8" x14ac:dyDescent="0.2">
      <c r="A7" s="6"/>
      <c r="B7" s="11">
        <v>12</v>
      </c>
      <c r="C7" s="8" t="s">
        <v>183</v>
      </c>
      <c r="D7" s="9">
        <v>50</v>
      </c>
      <c r="E7" s="9">
        <v>550</v>
      </c>
      <c r="F7" s="14">
        <f t="shared" si="0"/>
        <v>1.006565436</v>
      </c>
      <c r="G7" s="8" t="s">
        <v>38</v>
      </c>
      <c r="H7" s="10"/>
    </row>
    <row r="8" spans="1:8" x14ac:dyDescent="0.2">
      <c r="A8" s="6"/>
      <c r="B8" s="11">
        <v>16</v>
      </c>
      <c r="C8" s="8" t="s">
        <v>183</v>
      </c>
      <c r="D8" s="9">
        <v>50</v>
      </c>
      <c r="E8" s="9">
        <v>550</v>
      </c>
      <c r="F8" s="14">
        <f t="shared" si="0"/>
        <v>1.7894496640000002</v>
      </c>
      <c r="G8" s="8" t="s">
        <v>38</v>
      </c>
      <c r="H8" s="10"/>
    </row>
    <row r="9" spans="1:8" x14ac:dyDescent="0.2">
      <c r="A9" s="6"/>
      <c r="B9" s="11">
        <v>20</v>
      </c>
      <c r="C9" s="8" t="s">
        <v>183</v>
      </c>
      <c r="D9" s="9">
        <v>100</v>
      </c>
      <c r="E9" s="9">
        <v>550</v>
      </c>
      <c r="F9" s="14">
        <f t="shared" si="0"/>
        <v>2.7960151</v>
      </c>
      <c r="G9" s="8" t="s">
        <v>38</v>
      </c>
      <c r="H9" s="10"/>
    </row>
    <row r="10" spans="1:8" x14ac:dyDescent="0.2">
      <c r="A10" s="6"/>
      <c r="B10" s="11">
        <v>25</v>
      </c>
      <c r="C10" s="8" t="s">
        <v>183</v>
      </c>
      <c r="D10" s="9">
        <v>30</v>
      </c>
      <c r="E10" s="9">
        <v>550</v>
      </c>
      <c r="F10" s="14">
        <f t="shared" si="0"/>
        <v>4.3687735937499994</v>
      </c>
      <c r="G10" s="8" t="s">
        <v>38</v>
      </c>
      <c r="H10" s="10"/>
    </row>
    <row r="11" spans="1:8" x14ac:dyDescent="0.2">
      <c r="A11" s="6"/>
      <c r="B11" s="11">
        <v>30</v>
      </c>
      <c r="C11" s="8" t="s">
        <v>183</v>
      </c>
      <c r="D11" s="9">
        <v>150</v>
      </c>
      <c r="E11" s="9">
        <v>550</v>
      </c>
      <c r="F11" s="14">
        <f t="shared" si="0"/>
        <v>6.2910339750000004</v>
      </c>
      <c r="G11" s="8" t="s">
        <v>38</v>
      </c>
      <c r="H11" s="10"/>
    </row>
    <row r="12" spans="1:8" x14ac:dyDescent="0.2">
      <c r="A12" s="6"/>
      <c r="B12" s="11">
        <v>35</v>
      </c>
      <c r="C12" s="8" t="s">
        <v>183</v>
      </c>
      <c r="D12" s="9">
        <v>30</v>
      </c>
      <c r="E12" s="9">
        <v>550</v>
      </c>
      <c r="F12" s="14">
        <f t="shared" si="0"/>
        <v>8.5627962437500003</v>
      </c>
      <c r="G12" s="8" t="s">
        <v>38</v>
      </c>
      <c r="H12" s="10"/>
    </row>
    <row r="13" spans="1:8" x14ac:dyDescent="0.2">
      <c r="A13" s="6"/>
      <c r="B13" s="11">
        <v>40</v>
      </c>
      <c r="C13" s="8" t="s">
        <v>183</v>
      </c>
      <c r="D13" s="9">
        <v>120</v>
      </c>
      <c r="E13" s="9">
        <v>550</v>
      </c>
      <c r="F13" s="14">
        <f t="shared" si="0"/>
        <v>11.1840604</v>
      </c>
      <c r="G13" s="8" t="s">
        <v>38</v>
      </c>
      <c r="H13" s="10"/>
    </row>
    <row r="14" spans="1:8" x14ac:dyDescent="0.2">
      <c r="A14" s="6"/>
      <c r="B14" s="11">
        <v>50</v>
      </c>
      <c r="C14" s="8" t="s">
        <v>183</v>
      </c>
      <c r="D14" s="9">
        <v>40</v>
      </c>
      <c r="E14" s="9">
        <v>550</v>
      </c>
      <c r="F14" s="14">
        <f t="shared" si="0"/>
        <v>17.475094374999998</v>
      </c>
      <c r="G14" s="8" t="s">
        <v>38</v>
      </c>
      <c r="H14" s="10"/>
    </row>
    <row r="15" spans="1:8" x14ac:dyDescent="0.2">
      <c r="A15" s="6"/>
      <c r="B15" s="11">
        <v>60</v>
      </c>
      <c r="C15" s="8" t="s">
        <v>183</v>
      </c>
      <c r="D15" s="9">
        <v>30</v>
      </c>
      <c r="E15" s="9">
        <v>550</v>
      </c>
      <c r="F15" s="14">
        <f t="shared" si="0"/>
        <v>25.164135900000002</v>
      </c>
      <c r="G15" s="8" t="s">
        <v>38</v>
      </c>
      <c r="H15" s="10"/>
    </row>
    <row r="16" spans="1:8" x14ac:dyDescent="0.2">
      <c r="A16" s="6"/>
      <c r="B16" s="11">
        <v>70</v>
      </c>
      <c r="C16" s="8" t="s">
        <v>183</v>
      </c>
      <c r="D16" s="9">
        <v>50</v>
      </c>
      <c r="E16" s="9">
        <v>550</v>
      </c>
      <c r="F16" s="14">
        <f t="shared" si="0"/>
        <v>34.251184975000001</v>
      </c>
      <c r="G16" s="8" t="s">
        <v>38</v>
      </c>
      <c r="H16" s="10"/>
    </row>
    <row r="17" spans="1:8" x14ac:dyDescent="0.2">
      <c r="A17" s="6"/>
      <c r="B17" s="11">
        <v>80</v>
      </c>
      <c r="C17" s="8" t="s">
        <v>183</v>
      </c>
      <c r="D17" s="9">
        <v>30</v>
      </c>
      <c r="E17" s="9">
        <v>550</v>
      </c>
      <c r="F17" s="14">
        <f t="shared" si="0"/>
        <v>44.7362416</v>
      </c>
      <c r="G17" s="10"/>
      <c r="H17" s="10"/>
    </row>
    <row r="18" spans="1:8" x14ac:dyDescent="0.2">
      <c r="A18" s="6"/>
      <c r="B18" s="11">
        <v>90</v>
      </c>
      <c r="C18" s="8" t="s">
        <v>183</v>
      </c>
      <c r="D18" s="9">
        <v>150</v>
      </c>
      <c r="E18" s="9">
        <v>550</v>
      </c>
      <c r="F18" s="14">
        <f t="shared" si="0"/>
        <v>56.619305774999994</v>
      </c>
      <c r="G18" s="8" t="s">
        <v>184</v>
      </c>
      <c r="H18" s="10"/>
    </row>
    <row r="19" spans="1:8" x14ac:dyDescent="0.2">
      <c r="A19" s="6"/>
      <c r="B19" s="11">
        <v>100</v>
      </c>
      <c r="C19" s="8" t="s">
        <v>183</v>
      </c>
      <c r="D19" s="9">
        <v>30</v>
      </c>
      <c r="E19" s="9">
        <v>550</v>
      </c>
      <c r="F19" s="14">
        <f t="shared" si="0"/>
        <v>69.900377499999991</v>
      </c>
      <c r="G19" s="9">
        <v>350</v>
      </c>
      <c r="H19" s="10"/>
    </row>
    <row r="20" spans="1:8" x14ac:dyDescent="0.2">
      <c r="A20" s="6"/>
      <c r="B20" s="11">
        <v>150</v>
      </c>
      <c r="C20" s="8" t="s">
        <v>183</v>
      </c>
      <c r="D20" s="9">
        <v>60</v>
      </c>
      <c r="E20" s="9">
        <v>550</v>
      </c>
      <c r="F20" s="14">
        <f t="shared" si="0"/>
        <v>157.27584937499998</v>
      </c>
      <c r="G20" s="9">
        <v>200.35</v>
      </c>
      <c r="H20" s="10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5" sqref="F25:F26"/>
    </sheetView>
  </sheetViews>
  <sheetFormatPr defaultRowHeight="12.75" x14ac:dyDescent="0.2"/>
  <cols>
    <col min="1" max="1" width="18.5703125" customWidth="1"/>
    <col min="2" max="2" width="13.140625" customWidth="1"/>
    <col min="3" max="3" width="13" customWidth="1"/>
    <col min="4" max="4" width="16.85546875" customWidth="1"/>
    <col min="5" max="5" width="13.7109375" customWidth="1"/>
    <col min="6" max="6" width="29.140625" customWidth="1"/>
  </cols>
  <sheetData>
    <row r="1" spans="1:6" ht="26.25" customHeight="1" x14ac:dyDescent="0.2">
      <c r="A1" s="23" t="s">
        <v>195</v>
      </c>
      <c r="B1" s="23"/>
      <c r="C1" s="23"/>
      <c r="D1" s="23"/>
      <c r="E1" s="23"/>
      <c r="F1" s="23"/>
    </row>
    <row r="2" spans="1:6" ht="18" customHeight="1" x14ac:dyDescent="0.2">
      <c r="A2" s="2"/>
      <c r="B2" s="2"/>
      <c r="C2" s="2"/>
      <c r="D2" s="2"/>
      <c r="E2" s="2"/>
      <c r="F2" s="2"/>
    </row>
    <row r="3" spans="1:6" ht="25.5" x14ac:dyDescent="0.2">
      <c r="A3" s="3"/>
      <c r="B3" s="4" t="s">
        <v>45</v>
      </c>
      <c r="C3" s="5" t="s">
        <v>46</v>
      </c>
      <c r="D3" s="5" t="s">
        <v>186</v>
      </c>
      <c r="E3" s="5" t="s">
        <v>57</v>
      </c>
      <c r="F3" s="5" t="s">
        <v>165</v>
      </c>
    </row>
    <row r="4" spans="1:6" x14ac:dyDescent="0.2">
      <c r="A4" s="6"/>
      <c r="B4" s="7" t="s">
        <v>187</v>
      </c>
      <c r="C4" s="9">
        <v>50</v>
      </c>
      <c r="D4" s="9">
        <v>0.16</v>
      </c>
      <c r="E4" s="9">
        <v>720</v>
      </c>
      <c r="F4" s="8" t="s">
        <v>32</v>
      </c>
    </row>
    <row r="5" spans="1:6" x14ac:dyDescent="0.2">
      <c r="A5" s="6"/>
      <c r="B5" s="7" t="s">
        <v>166</v>
      </c>
      <c r="C5" s="9">
        <v>60</v>
      </c>
      <c r="D5" s="9">
        <v>0.2</v>
      </c>
      <c r="E5" s="9">
        <v>720</v>
      </c>
      <c r="F5" s="8" t="s">
        <v>32</v>
      </c>
    </row>
    <row r="6" spans="1:6" x14ac:dyDescent="0.2">
      <c r="A6" s="6"/>
      <c r="B6" s="7" t="s">
        <v>188</v>
      </c>
      <c r="C6" s="9">
        <v>150</v>
      </c>
      <c r="D6" s="9">
        <v>0.25</v>
      </c>
      <c r="E6" s="9">
        <v>720</v>
      </c>
      <c r="F6" s="8" t="s">
        <v>189</v>
      </c>
    </row>
    <row r="7" spans="1:6" x14ac:dyDescent="0.2">
      <c r="A7" s="6"/>
      <c r="B7" s="7" t="s">
        <v>190</v>
      </c>
      <c r="C7" s="9">
        <v>50</v>
      </c>
      <c r="D7" s="9">
        <v>0.31</v>
      </c>
      <c r="E7" s="9">
        <v>720</v>
      </c>
      <c r="F7" s="8" t="s">
        <v>191</v>
      </c>
    </row>
    <row r="8" spans="1:6" x14ac:dyDescent="0.2">
      <c r="A8" s="6"/>
      <c r="B8" s="7" t="s">
        <v>192</v>
      </c>
      <c r="C8" s="9">
        <v>50</v>
      </c>
      <c r="D8" s="9">
        <v>0.37</v>
      </c>
      <c r="E8" s="9">
        <v>720</v>
      </c>
      <c r="F8" s="8" t="s">
        <v>191</v>
      </c>
    </row>
    <row r="9" spans="1:6" x14ac:dyDescent="0.2">
      <c r="A9" s="6"/>
      <c r="B9" s="7" t="s">
        <v>193</v>
      </c>
      <c r="C9" s="9">
        <v>100</v>
      </c>
      <c r="D9" s="9">
        <v>0.42</v>
      </c>
      <c r="E9" s="9">
        <v>620</v>
      </c>
      <c r="F9" s="8" t="s">
        <v>32</v>
      </c>
    </row>
    <row r="10" spans="1:6" x14ac:dyDescent="0.2">
      <c r="A10" s="6"/>
      <c r="B10" s="7" t="s">
        <v>194</v>
      </c>
      <c r="C10" s="9">
        <v>30</v>
      </c>
      <c r="D10" s="10"/>
      <c r="E10" s="9">
        <v>650</v>
      </c>
      <c r="F10" s="9">
        <v>4000</v>
      </c>
    </row>
    <row r="11" spans="1:6" x14ac:dyDescent="0.2">
      <c r="A11" s="6"/>
      <c r="B11" s="12"/>
      <c r="C11" s="10"/>
      <c r="D11" s="10"/>
      <c r="E11" s="10"/>
      <c r="F11" s="10"/>
    </row>
    <row r="12" spans="1:6" x14ac:dyDescent="0.2">
      <c r="A12" s="6"/>
      <c r="B12" s="12"/>
      <c r="C12" s="10"/>
      <c r="D12" s="10"/>
      <c r="E12" s="10"/>
      <c r="F12" s="10"/>
    </row>
    <row r="13" spans="1:6" x14ac:dyDescent="0.2">
      <c r="A13" s="6"/>
      <c r="B13" s="12"/>
      <c r="C13" s="10"/>
      <c r="D13" s="10"/>
      <c r="E13" s="10"/>
      <c r="F13" s="10"/>
    </row>
    <row r="14" spans="1:6" x14ac:dyDescent="0.2">
      <c r="A14" s="6"/>
      <c r="B14" s="12"/>
      <c r="C14" s="10"/>
      <c r="D14" s="10"/>
      <c r="E14" s="10"/>
      <c r="F14" s="10"/>
    </row>
    <row r="15" spans="1:6" x14ac:dyDescent="0.2">
      <c r="A15" s="6"/>
      <c r="B15" s="12"/>
      <c r="C15" s="10"/>
      <c r="D15" s="10"/>
      <c r="E15" s="10"/>
      <c r="F15" s="10"/>
    </row>
    <row r="16" spans="1:6" x14ac:dyDescent="0.2">
      <c r="A16" s="6"/>
      <c r="B16" s="12"/>
      <c r="C16" s="10"/>
      <c r="D16" s="10"/>
      <c r="E16" s="10"/>
      <c r="F16" s="10"/>
    </row>
    <row r="17" spans="1:6" x14ac:dyDescent="0.2">
      <c r="A17" s="6"/>
      <c r="B17" s="12"/>
      <c r="C17" s="10"/>
      <c r="D17" s="10"/>
      <c r="E17" s="10"/>
      <c r="F17" s="10"/>
    </row>
    <row r="18" spans="1:6" x14ac:dyDescent="0.2">
      <c r="A18" s="6"/>
      <c r="B18" s="12"/>
      <c r="C18" s="10"/>
      <c r="D18" s="10"/>
      <c r="E18" s="10"/>
      <c r="F18" s="10"/>
    </row>
    <row r="19" spans="1:6" x14ac:dyDescent="0.2">
      <c r="A19" s="6"/>
      <c r="B19" s="12"/>
      <c r="C19" s="10"/>
      <c r="D19" s="10"/>
      <c r="E19" s="10"/>
      <c r="F19" s="10"/>
    </row>
    <row r="20" spans="1:6" x14ac:dyDescent="0.2">
      <c r="A20" s="6"/>
      <c r="B20" s="12"/>
      <c r="C20" s="10"/>
      <c r="D20" s="10"/>
      <c r="E20" s="10"/>
      <c r="F20" s="10"/>
    </row>
    <row r="21" spans="1:6" x14ac:dyDescent="0.2">
      <c r="A21" s="6"/>
      <c r="B21" s="12"/>
      <c r="C21" s="10"/>
      <c r="D21" s="10"/>
      <c r="E21" s="10"/>
      <c r="F21" s="10"/>
    </row>
    <row r="22" spans="1:6" x14ac:dyDescent="0.2">
      <c r="A22" s="6"/>
      <c r="B22" s="12"/>
      <c r="C22" s="10"/>
      <c r="D22" s="10"/>
      <c r="E22" s="10"/>
      <c r="F22" s="10"/>
    </row>
    <row r="23" spans="1:6" x14ac:dyDescent="0.2">
      <c r="A23" s="6"/>
      <c r="B23" s="12"/>
      <c r="C23" s="10"/>
      <c r="D23" s="10"/>
      <c r="E23" s="10"/>
      <c r="F23" s="10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L13" sqref="L13"/>
    </sheetView>
  </sheetViews>
  <sheetFormatPr defaultRowHeight="12.75" x14ac:dyDescent="0.2"/>
  <cols>
    <col min="1" max="1" width="14.7109375" customWidth="1"/>
    <col min="2" max="2" width="12.140625" customWidth="1"/>
    <col min="3" max="3" width="12.5703125" customWidth="1"/>
    <col min="4" max="4" width="11.42578125" customWidth="1"/>
    <col min="5" max="5" width="13.7109375" customWidth="1"/>
    <col min="6" max="6" width="13.28515625" customWidth="1"/>
    <col min="7" max="7" width="23.7109375" customWidth="1"/>
  </cols>
  <sheetData>
    <row r="1" spans="1:8" ht="33" customHeight="1" x14ac:dyDescent="0.2">
      <c r="A1" s="23" t="s">
        <v>206</v>
      </c>
      <c r="B1" s="23"/>
      <c r="C1" s="23"/>
      <c r="D1" s="23"/>
      <c r="E1" s="23"/>
      <c r="F1" s="23"/>
      <c r="G1" s="23"/>
      <c r="H1" s="23"/>
    </row>
    <row r="2" spans="1:8" ht="21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45</v>
      </c>
      <c r="C3" s="5" t="s">
        <v>196</v>
      </c>
      <c r="D3" s="5" t="s">
        <v>1</v>
      </c>
      <c r="E3" s="5" t="s">
        <v>46</v>
      </c>
      <c r="F3" s="5" t="s">
        <v>57</v>
      </c>
      <c r="G3" s="5" t="s">
        <v>6</v>
      </c>
      <c r="H3" s="15"/>
    </row>
    <row r="4" spans="1:8" x14ac:dyDescent="0.2">
      <c r="A4" s="6"/>
      <c r="B4" s="7" t="s">
        <v>197</v>
      </c>
      <c r="C4" s="8" t="s">
        <v>147</v>
      </c>
      <c r="D4" s="8" t="s">
        <v>198</v>
      </c>
      <c r="E4" s="8" t="s">
        <v>199</v>
      </c>
      <c r="F4" s="9">
        <v>5000</v>
      </c>
      <c r="G4" s="8" t="s">
        <v>200</v>
      </c>
      <c r="H4" s="10"/>
    </row>
    <row r="5" spans="1:8" x14ac:dyDescent="0.2">
      <c r="A5" s="6"/>
      <c r="B5" s="7" t="s">
        <v>201</v>
      </c>
      <c r="C5" s="9">
        <v>200</v>
      </c>
      <c r="D5" s="8" t="s">
        <v>198</v>
      </c>
      <c r="E5" s="9">
        <v>0.5</v>
      </c>
      <c r="F5" s="9">
        <v>5000</v>
      </c>
      <c r="G5" s="10"/>
      <c r="H5" s="10"/>
    </row>
    <row r="6" spans="1:8" x14ac:dyDescent="0.2">
      <c r="A6" s="6"/>
      <c r="B6" s="7" t="s">
        <v>202</v>
      </c>
      <c r="C6" s="9">
        <v>300</v>
      </c>
      <c r="D6" s="8" t="s">
        <v>198</v>
      </c>
      <c r="E6" s="8" t="s">
        <v>93</v>
      </c>
      <c r="F6" s="9">
        <v>5000</v>
      </c>
      <c r="G6" s="10"/>
      <c r="H6" s="10"/>
    </row>
    <row r="7" spans="1:8" x14ac:dyDescent="0.2">
      <c r="A7" s="6"/>
      <c r="B7" s="7" t="s">
        <v>203</v>
      </c>
      <c r="C7" s="9">
        <v>250</v>
      </c>
      <c r="D7" s="8" t="s">
        <v>204</v>
      </c>
      <c r="E7" s="9">
        <v>3.14</v>
      </c>
      <c r="F7" s="9">
        <v>5000</v>
      </c>
      <c r="G7" s="10"/>
      <c r="H7" s="10"/>
    </row>
    <row r="8" spans="1:8" x14ac:dyDescent="0.2">
      <c r="A8" s="6"/>
      <c r="B8" s="7" t="s">
        <v>203</v>
      </c>
      <c r="C8" s="9">
        <v>250</v>
      </c>
      <c r="D8" s="8" t="s">
        <v>204</v>
      </c>
      <c r="E8" s="9">
        <v>3.24</v>
      </c>
      <c r="F8" s="9">
        <v>3500</v>
      </c>
      <c r="G8" s="8" t="s">
        <v>205</v>
      </c>
      <c r="H8" s="10"/>
    </row>
    <row r="9" spans="1:8" x14ac:dyDescent="0.2">
      <c r="A9" s="6"/>
      <c r="B9" s="7" t="s">
        <v>203</v>
      </c>
      <c r="C9" s="9">
        <v>240</v>
      </c>
      <c r="D9" s="8" t="s">
        <v>204</v>
      </c>
      <c r="E9" s="9">
        <v>3.08</v>
      </c>
      <c r="F9" s="9">
        <v>5000</v>
      </c>
      <c r="G9" s="10"/>
      <c r="H9" s="10"/>
    </row>
    <row r="10" spans="1:8" x14ac:dyDescent="0.2">
      <c r="A10" s="6"/>
      <c r="B10" s="7" t="s">
        <v>203</v>
      </c>
      <c r="C10" s="9">
        <v>310</v>
      </c>
      <c r="D10" s="8" t="s">
        <v>204</v>
      </c>
      <c r="E10" s="9">
        <v>3.92</v>
      </c>
      <c r="F10" s="9">
        <v>5000</v>
      </c>
      <c r="G10" s="10"/>
      <c r="H10" s="10"/>
    </row>
    <row r="11" spans="1:8" x14ac:dyDescent="0.2">
      <c r="A11" s="6"/>
      <c r="B11" s="7" t="s">
        <v>203</v>
      </c>
      <c r="C11" s="9">
        <v>410</v>
      </c>
      <c r="D11" s="8" t="s">
        <v>204</v>
      </c>
      <c r="E11" s="9">
        <v>5.18</v>
      </c>
      <c r="F11" s="9">
        <v>5000</v>
      </c>
      <c r="G11" s="10"/>
      <c r="H11" s="10"/>
    </row>
    <row r="12" spans="1:8" x14ac:dyDescent="0.2">
      <c r="A12" s="6"/>
      <c r="B12" s="12"/>
      <c r="C12" s="10"/>
      <c r="D12" s="10"/>
      <c r="E12" s="10"/>
      <c r="F12" s="10"/>
      <c r="G12" s="10"/>
      <c r="H12" s="10"/>
    </row>
    <row r="13" spans="1:8" x14ac:dyDescent="0.2">
      <c r="A13" s="6"/>
      <c r="B13" s="12"/>
      <c r="C13" s="10"/>
      <c r="D13" s="10"/>
      <c r="E13" s="10"/>
      <c r="F13" s="10"/>
      <c r="G13" s="10"/>
      <c r="H13" s="10"/>
    </row>
    <row r="14" spans="1:8" x14ac:dyDescent="0.2">
      <c r="A14" s="6"/>
      <c r="B14" s="12"/>
      <c r="C14" s="10"/>
      <c r="D14" s="10"/>
      <c r="E14" s="10"/>
      <c r="F14" s="10"/>
      <c r="G14" s="10"/>
      <c r="H14" s="10"/>
    </row>
    <row r="15" spans="1:8" x14ac:dyDescent="0.2">
      <c r="A15" s="6"/>
      <c r="B15" s="12"/>
      <c r="C15" s="10"/>
      <c r="D15" s="10"/>
      <c r="E15" s="10"/>
      <c r="F15" s="10"/>
      <c r="G15" s="10"/>
      <c r="H15" s="10"/>
    </row>
    <row r="16" spans="1:8" x14ac:dyDescent="0.2">
      <c r="A16" s="6"/>
      <c r="B16" s="12"/>
      <c r="C16" s="10"/>
      <c r="D16" s="10"/>
      <c r="E16" s="10"/>
      <c r="F16" s="10"/>
      <c r="G16" s="10"/>
      <c r="H16" s="10"/>
    </row>
    <row r="17" spans="1:8" x14ac:dyDescent="0.2">
      <c r="A17" s="6"/>
      <c r="B17" s="12"/>
      <c r="C17" s="10"/>
      <c r="D17" s="10"/>
      <c r="E17" s="10"/>
      <c r="F17" s="10"/>
      <c r="G17" s="10"/>
      <c r="H17" s="10"/>
    </row>
    <row r="18" spans="1:8" x14ac:dyDescent="0.2">
      <c r="A18" s="6"/>
      <c r="B18" s="12"/>
      <c r="C18" s="10"/>
      <c r="D18" s="10"/>
      <c r="E18" s="10"/>
      <c r="F18" s="10"/>
      <c r="G18" s="10"/>
      <c r="H18" s="10"/>
    </row>
    <row r="19" spans="1:8" x14ac:dyDescent="0.2">
      <c r="A19" s="6"/>
      <c r="B19" s="12"/>
      <c r="C19" s="10"/>
      <c r="D19" s="10"/>
      <c r="E19" s="10"/>
      <c r="F19" s="10"/>
      <c r="G19" s="10"/>
      <c r="H19" s="10"/>
    </row>
    <row r="20" spans="1:8" x14ac:dyDescent="0.2">
      <c r="A20" s="6"/>
      <c r="B20" s="12"/>
      <c r="C20" s="10"/>
      <c r="D20" s="10"/>
      <c r="E20" s="10"/>
      <c r="F20" s="10"/>
      <c r="G20" s="10"/>
      <c r="H20" s="10"/>
    </row>
    <row r="21" spans="1:8" x14ac:dyDescent="0.2">
      <c r="A21" s="6"/>
      <c r="B21" s="12"/>
      <c r="C21" s="10"/>
      <c r="D21" s="10"/>
      <c r="E21" s="10"/>
      <c r="F21" s="10"/>
      <c r="G21" s="10"/>
      <c r="H21" s="10"/>
    </row>
    <row r="22" spans="1:8" x14ac:dyDescent="0.2">
      <c r="A22" s="6"/>
      <c r="B22" s="12"/>
      <c r="C22" s="10"/>
      <c r="D22" s="10"/>
      <c r="E22" s="10"/>
      <c r="F22" s="10"/>
      <c r="G22" s="10"/>
      <c r="H22" s="10"/>
    </row>
    <row r="23" spans="1:8" x14ac:dyDescent="0.2">
      <c r="A23" s="6"/>
      <c r="B23" s="12"/>
      <c r="C23" s="10"/>
      <c r="D23" s="10"/>
      <c r="E23" s="10"/>
      <c r="F23" s="10"/>
      <c r="G23" s="10"/>
      <c r="H23" s="10"/>
    </row>
    <row r="24" spans="1:8" x14ac:dyDescent="0.2">
      <c r="A24" s="6"/>
      <c r="B24" s="12"/>
      <c r="C24" s="10"/>
      <c r="D24" s="10"/>
      <c r="E24" s="10"/>
      <c r="F24" s="10"/>
      <c r="G24" s="10"/>
      <c r="H24" s="10"/>
    </row>
    <row r="25" spans="1:8" x14ac:dyDescent="0.2">
      <c r="A25" s="6"/>
      <c r="B25" s="12"/>
      <c r="C25" s="10"/>
      <c r="D25" s="10"/>
      <c r="E25" s="10"/>
      <c r="F25" s="10"/>
      <c r="G25" s="10"/>
      <c r="H25" s="10"/>
    </row>
  </sheetData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11" sqref="J11"/>
    </sheetView>
  </sheetViews>
  <sheetFormatPr defaultRowHeight="12.75" x14ac:dyDescent="0.2"/>
  <cols>
    <col min="1" max="1" width="17.42578125" customWidth="1"/>
    <col min="2" max="2" width="13.140625" customWidth="1"/>
    <col min="3" max="3" width="10.7109375" customWidth="1"/>
    <col min="4" max="4" width="16" customWidth="1"/>
    <col min="5" max="5" width="13.85546875" customWidth="1"/>
    <col min="6" max="6" width="15" customWidth="1"/>
    <col min="7" max="7" width="22.42578125" customWidth="1"/>
  </cols>
  <sheetData>
    <row r="1" spans="1:8" ht="30.75" customHeight="1" x14ac:dyDescent="0.2">
      <c r="A1" s="23" t="s">
        <v>213</v>
      </c>
      <c r="B1" s="23"/>
      <c r="C1" s="23"/>
      <c r="D1" s="23"/>
      <c r="E1" s="23"/>
      <c r="F1" s="23"/>
      <c r="G1" s="23"/>
      <c r="H1" s="23"/>
    </row>
    <row r="2" spans="1:8" ht="22.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207</v>
      </c>
      <c r="C3" s="5" t="s">
        <v>196</v>
      </c>
      <c r="D3" s="5" t="s">
        <v>1</v>
      </c>
      <c r="E3" s="5" t="s">
        <v>46</v>
      </c>
      <c r="F3" s="5" t="s">
        <v>57</v>
      </c>
      <c r="G3" s="5" t="s">
        <v>6</v>
      </c>
      <c r="H3" s="15"/>
    </row>
    <row r="4" spans="1:8" x14ac:dyDescent="0.2">
      <c r="A4" s="6"/>
      <c r="B4" s="11">
        <v>0.3</v>
      </c>
      <c r="C4" s="8" t="s">
        <v>208</v>
      </c>
      <c r="D4" s="8" t="s">
        <v>209</v>
      </c>
      <c r="E4" s="9">
        <v>2</v>
      </c>
      <c r="F4" s="9">
        <v>900</v>
      </c>
      <c r="G4" s="10"/>
      <c r="H4" s="10"/>
    </row>
    <row r="5" spans="1:8" x14ac:dyDescent="0.2">
      <c r="A5" s="6"/>
      <c r="B5" s="11">
        <v>0.5</v>
      </c>
      <c r="C5" s="8" t="s">
        <v>32</v>
      </c>
      <c r="D5" s="8" t="s">
        <v>210</v>
      </c>
      <c r="E5" s="9">
        <v>10</v>
      </c>
      <c r="F5" s="9">
        <v>1500</v>
      </c>
      <c r="G5" s="10"/>
      <c r="H5" s="10"/>
    </row>
    <row r="6" spans="1:8" x14ac:dyDescent="0.2">
      <c r="A6" s="6"/>
      <c r="B6" s="11">
        <v>0.6</v>
      </c>
      <c r="C6" s="8" t="s">
        <v>32</v>
      </c>
      <c r="D6" s="8" t="s">
        <v>210</v>
      </c>
      <c r="E6" s="9">
        <v>5</v>
      </c>
      <c r="F6" s="9">
        <v>1500</v>
      </c>
      <c r="G6" s="10"/>
      <c r="H6" s="10"/>
    </row>
    <row r="7" spans="1:8" x14ac:dyDescent="0.2">
      <c r="A7" s="6"/>
      <c r="B7" s="11">
        <v>1</v>
      </c>
      <c r="C7" s="8" t="s">
        <v>32</v>
      </c>
      <c r="D7" s="8" t="s">
        <v>210</v>
      </c>
      <c r="E7" s="9">
        <v>10</v>
      </c>
      <c r="F7" s="9">
        <v>1500</v>
      </c>
      <c r="G7" s="10"/>
      <c r="H7" s="10"/>
    </row>
    <row r="8" spans="1:8" x14ac:dyDescent="0.2">
      <c r="A8" s="6"/>
      <c r="B8" s="11">
        <v>1.5</v>
      </c>
      <c r="C8" s="8" t="s">
        <v>32</v>
      </c>
      <c r="D8" s="8" t="s">
        <v>210</v>
      </c>
      <c r="E8" s="9">
        <v>2</v>
      </c>
      <c r="F8" s="9">
        <v>1500</v>
      </c>
      <c r="G8" s="8"/>
      <c r="H8" s="10"/>
    </row>
    <row r="9" spans="1:8" x14ac:dyDescent="0.2">
      <c r="A9" s="6"/>
      <c r="B9" s="11">
        <v>1.6</v>
      </c>
      <c r="C9" s="8" t="s">
        <v>32</v>
      </c>
      <c r="D9" s="8" t="s">
        <v>210</v>
      </c>
      <c r="E9" s="9">
        <v>5</v>
      </c>
      <c r="F9" s="9">
        <v>1500</v>
      </c>
      <c r="G9" s="8"/>
      <c r="H9" s="10"/>
    </row>
    <row r="10" spans="1:8" x14ac:dyDescent="0.2">
      <c r="A10" s="6"/>
      <c r="B10" s="11">
        <v>4.5</v>
      </c>
      <c r="C10" s="8" t="s">
        <v>32</v>
      </c>
      <c r="D10" s="8" t="s">
        <v>210</v>
      </c>
      <c r="E10" s="9">
        <v>10</v>
      </c>
      <c r="F10" s="9">
        <v>1500</v>
      </c>
      <c r="G10" s="8" t="s">
        <v>38</v>
      </c>
      <c r="H10" s="10"/>
    </row>
    <row r="11" spans="1:8" x14ac:dyDescent="0.2">
      <c r="A11" s="6"/>
      <c r="B11" s="11">
        <v>5</v>
      </c>
      <c r="C11" s="8" t="s">
        <v>32</v>
      </c>
      <c r="D11" s="8" t="s">
        <v>210</v>
      </c>
      <c r="E11" s="8" t="s">
        <v>211</v>
      </c>
      <c r="F11" s="9">
        <v>1400</v>
      </c>
      <c r="G11" s="10"/>
      <c r="H11" s="10"/>
    </row>
    <row r="12" spans="1:8" x14ac:dyDescent="0.2">
      <c r="A12" s="6"/>
      <c r="B12" s="11">
        <v>6</v>
      </c>
      <c r="C12" s="8" t="s">
        <v>32</v>
      </c>
      <c r="D12" s="8" t="s">
        <v>210</v>
      </c>
      <c r="E12" s="9">
        <v>40</v>
      </c>
      <c r="F12" s="9">
        <v>1400</v>
      </c>
      <c r="G12" s="10"/>
      <c r="H12" s="10"/>
    </row>
    <row r="13" spans="1:8" x14ac:dyDescent="0.2">
      <c r="A13" s="6"/>
      <c r="B13" s="11">
        <v>8</v>
      </c>
      <c r="C13" s="8" t="s">
        <v>32</v>
      </c>
      <c r="D13" s="8" t="s">
        <v>210</v>
      </c>
      <c r="E13" s="9">
        <v>20</v>
      </c>
      <c r="F13" s="9">
        <v>1400</v>
      </c>
      <c r="G13" s="10"/>
      <c r="H13" s="10"/>
    </row>
    <row r="14" spans="1:8" x14ac:dyDescent="0.2">
      <c r="A14" s="6"/>
      <c r="B14" s="11">
        <v>14</v>
      </c>
      <c r="C14" s="8" t="s">
        <v>212</v>
      </c>
      <c r="D14" s="8" t="s">
        <v>210</v>
      </c>
      <c r="E14" s="9">
        <v>4</v>
      </c>
      <c r="F14" s="9">
        <v>1300</v>
      </c>
      <c r="G14" s="10"/>
      <c r="H14" s="10"/>
    </row>
    <row r="15" spans="1:8" x14ac:dyDescent="0.2">
      <c r="A15" s="6"/>
      <c r="B15" s="11">
        <v>22</v>
      </c>
      <c r="C15" s="9">
        <v>360</v>
      </c>
      <c r="D15" s="8" t="s">
        <v>210</v>
      </c>
      <c r="E15" s="9">
        <v>1.2</v>
      </c>
      <c r="F15" s="9">
        <v>1300</v>
      </c>
      <c r="G15" s="10"/>
      <c r="H15" s="10"/>
    </row>
    <row r="16" spans="1:8" x14ac:dyDescent="0.2">
      <c r="A16" s="6"/>
      <c r="B16" s="7" t="s">
        <v>38</v>
      </c>
      <c r="C16" s="10"/>
      <c r="D16" s="10"/>
      <c r="E16" s="10"/>
      <c r="F16" s="8" t="s">
        <v>38</v>
      </c>
      <c r="G16" s="10"/>
      <c r="H16" s="10"/>
    </row>
    <row r="17" spans="1:8" x14ac:dyDescent="0.2">
      <c r="A17" s="6"/>
      <c r="B17" s="12"/>
      <c r="C17" s="10"/>
      <c r="D17" s="10"/>
      <c r="E17" s="10"/>
      <c r="F17" s="10"/>
      <c r="G17" s="10"/>
      <c r="H17" s="10"/>
    </row>
    <row r="18" spans="1:8" x14ac:dyDescent="0.2">
      <c r="A18" s="6"/>
      <c r="B18" s="12"/>
      <c r="C18" s="10"/>
      <c r="D18" s="10"/>
      <c r="E18" s="10"/>
      <c r="F18" s="10"/>
      <c r="G18" s="10"/>
      <c r="H18" s="10"/>
    </row>
    <row r="19" spans="1:8" x14ac:dyDescent="0.2">
      <c r="A19" s="6"/>
      <c r="B19" s="12"/>
      <c r="C19" s="10"/>
      <c r="D19" s="10"/>
      <c r="E19" s="10"/>
      <c r="F19" s="10"/>
      <c r="G19" s="10"/>
      <c r="H19" s="10"/>
    </row>
    <row r="20" spans="1:8" x14ac:dyDescent="0.2">
      <c r="A20" s="6"/>
      <c r="B20" s="12"/>
      <c r="C20" s="10"/>
      <c r="D20" s="10"/>
      <c r="E20" s="10"/>
      <c r="F20" s="10"/>
      <c r="G20" s="10"/>
      <c r="H20" s="10"/>
    </row>
    <row r="21" spans="1:8" x14ac:dyDescent="0.2">
      <c r="A21" s="6"/>
      <c r="B21" s="12"/>
      <c r="C21" s="10"/>
      <c r="D21" s="10"/>
      <c r="E21" s="10"/>
      <c r="F21" s="10"/>
      <c r="G21" s="10"/>
      <c r="H21" s="10"/>
    </row>
    <row r="22" spans="1:8" x14ac:dyDescent="0.2">
      <c r="A22" s="6"/>
      <c r="B22" s="12"/>
      <c r="C22" s="10"/>
      <c r="D22" s="10"/>
      <c r="E22" s="10"/>
      <c r="F22" s="10"/>
      <c r="G22" s="10"/>
      <c r="H22" s="10"/>
    </row>
    <row r="23" spans="1:8" x14ac:dyDescent="0.2">
      <c r="A23" s="6"/>
      <c r="B23" s="12"/>
      <c r="C23" s="10"/>
      <c r="D23" s="10"/>
      <c r="E23" s="10"/>
      <c r="F23" s="10"/>
      <c r="G23" s="10"/>
      <c r="H23" s="10"/>
    </row>
    <row r="24" spans="1:8" x14ac:dyDescent="0.2">
      <c r="A24" s="6"/>
      <c r="B24" s="12"/>
      <c r="C24" s="10"/>
      <c r="D24" s="10"/>
      <c r="E24" s="10"/>
      <c r="F24" s="10"/>
      <c r="G24" s="10"/>
      <c r="H24" s="10"/>
    </row>
    <row r="25" spans="1:8" x14ac:dyDescent="0.2">
      <c r="A25" s="6"/>
      <c r="B25" s="12"/>
      <c r="C25" s="10"/>
      <c r="D25" s="10"/>
      <c r="E25" s="10"/>
      <c r="F25" s="10"/>
      <c r="G25" s="10"/>
      <c r="H25" s="10"/>
    </row>
    <row r="26" spans="1:8" x14ac:dyDescent="0.2">
      <c r="A26" s="6"/>
      <c r="B26" s="12"/>
      <c r="C26" s="10"/>
      <c r="D26" s="10"/>
      <c r="E26" s="10"/>
      <c r="F26" s="10"/>
      <c r="G26" s="10"/>
      <c r="H26" s="10"/>
    </row>
    <row r="27" spans="1:8" x14ac:dyDescent="0.2">
      <c r="A27" s="6"/>
      <c r="B27" s="12"/>
      <c r="C27" s="10"/>
      <c r="D27" s="10"/>
      <c r="E27" s="10"/>
      <c r="F27" s="10"/>
      <c r="G27" s="10"/>
      <c r="H27" s="10"/>
    </row>
    <row r="28" spans="1:8" x14ac:dyDescent="0.2">
      <c r="A28" s="6"/>
      <c r="B28" s="12"/>
      <c r="C28" s="10"/>
      <c r="D28" s="10"/>
      <c r="E28" s="10"/>
      <c r="F28" s="10"/>
      <c r="G28" s="10"/>
      <c r="H28" s="10"/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N19" sqref="N19"/>
    </sheetView>
  </sheetViews>
  <sheetFormatPr defaultRowHeight="12.75" x14ac:dyDescent="0.2"/>
  <cols>
    <col min="1" max="1" width="11.7109375" customWidth="1"/>
    <col min="2" max="2" width="15.42578125" customWidth="1"/>
    <col min="3" max="3" width="11.42578125" customWidth="1"/>
    <col min="4" max="4" width="10.85546875" customWidth="1"/>
    <col min="5" max="5" width="11.85546875" customWidth="1"/>
    <col min="6" max="6" width="10.85546875" customWidth="1"/>
    <col min="7" max="7" width="11.85546875" customWidth="1"/>
    <col min="8" max="8" width="12.42578125" customWidth="1"/>
    <col min="9" max="9" width="12.5703125" customWidth="1"/>
  </cols>
  <sheetData>
    <row r="1" spans="1:9" ht="33" customHeight="1" x14ac:dyDescent="0.2">
      <c r="A1" s="23" t="s">
        <v>222</v>
      </c>
      <c r="B1" s="23"/>
      <c r="C1" s="23"/>
      <c r="D1" s="23"/>
      <c r="E1" s="23"/>
      <c r="F1" s="23"/>
      <c r="G1" s="23"/>
      <c r="H1" s="23"/>
      <c r="I1" s="23"/>
    </row>
    <row r="2" spans="1:9" ht="17.2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38.25" x14ac:dyDescent="0.2">
      <c r="A3" s="3"/>
      <c r="B3" s="4" t="s">
        <v>214</v>
      </c>
      <c r="C3" s="5" t="s">
        <v>215</v>
      </c>
      <c r="D3" s="5" t="s">
        <v>216</v>
      </c>
      <c r="E3" s="5" t="s">
        <v>217</v>
      </c>
      <c r="F3" s="5" t="s">
        <v>218</v>
      </c>
      <c r="G3" s="5" t="s">
        <v>219</v>
      </c>
      <c r="H3" s="5" t="s">
        <v>220</v>
      </c>
      <c r="I3" s="5" t="s">
        <v>221</v>
      </c>
    </row>
    <row r="4" spans="1:9" x14ac:dyDescent="0.2">
      <c r="A4" s="6"/>
      <c r="B4" s="11">
        <v>20</v>
      </c>
      <c r="C4" s="17">
        <f t="shared" ref="C4:C21" si="0">3.14159*B4*B4/4</f>
        <v>314.15899999999999</v>
      </c>
      <c r="D4" s="17">
        <f t="shared" ref="D4:D21" si="1">C4*0.02</f>
        <v>6.2831799999999998</v>
      </c>
      <c r="E4" s="17">
        <f t="shared" ref="E4:E21" si="2">C4*0.04</f>
        <v>12.56636</v>
      </c>
      <c r="F4" s="17">
        <f t="shared" ref="F4:F21" si="3">C4*0.04</f>
        <v>12.56636</v>
      </c>
      <c r="G4" s="17">
        <f t="shared" ref="G4:G17" si="4">C4*0.06</f>
        <v>18.849539999999998</v>
      </c>
      <c r="H4" s="17">
        <f t="shared" ref="H4:H21" si="5">C4*0.05</f>
        <v>15.70795</v>
      </c>
      <c r="I4" s="9">
        <f t="shared" ref="I4:I10" si="6">C4*0.12</f>
        <v>37.699079999999995</v>
      </c>
    </row>
    <row r="5" spans="1:9" x14ac:dyDescent="0.2">
      <c r="A5" s="6"/>
      <c r="B5" s="11">
        <v>40</v>
      </c>
      <c r="C5" s="17">
        <f t="shared" si="0"/>
        <v>1256.636</v>
      </c>
      <c r="D5" s="17">
        <f t="shared" si="1"/>
        <v>25.132719999999999</v>
      </c>
      <c r="E5" s="17">
        <f t="shared" si="2"/>
        <v>50.265439999999998</v>
      </c>
      <c r="F5" s="17">
        <f t="shared" si="3"/>
        <v>50.265439999999998</v>
      </c>
      <c r="G5" s="17">
        <f t="shared" si="4"/>
        <v>75.39815999999999</v>
      </c>
      <c r="H5" s="17">
        <f t="shared" si="5"/>
        <v>62.831800000000001</v>
      </c>
      <c r="I5" s="9">
        <f t="shared" si="6"/>
        <v>150.79631999999998</v>
      </c>
    </row>
    <row r="6" spans="1:9" x14ac:dyDescent="0.2">
      <c r="A6" s="6"/>
      <c r="B6" s="11">
        <v>50</v>
      </c>
      <c r="C6" s="17">
        <f t="shared" si="0"/>
        <v>1963.4937499999999</v>
      </c>
      <c r="D6" s="17">
        <f t="shared" si="1"/>
        <v>39.269874999999999</v>
      </c>
      <c r="E6" s="17">
        <f t="shared" si="2"/>
        <v>78.539749999999998</v>
      </c>
      <c r="F6" s="17">
        <f t="shared" si="3"/>
        <v>78.539749999999998</v>
      </c>
      <c r="G6" s="17">
        <f t="shared" si="4"/>
        <v>117.80962499999998</v>
      </c>
      <c r="H6" s="17">
        <f t="shared" si="5"/>
        <v>98.174687500000005</v>
      </c>
      <c r="I6" s="9">
        <f t="shared" si="6"/>
        <v>235.61924999999997</v>
      </c>
    </row>
    <row r="7" spans="1:9" x14ac:dyDescent="0.2">
      <c r="A7" s="6"/>
      <c r="B7" s="11">
        <v>60</v>
      </c>
      <c r="C7" s="17">
        <f t="shared" si="0"/>
        <v>2827.431</v>
      </c>
      <c r="D7" s="17">
        <f t="shared" si="1"/>
        <v>56.54862</v>
      </c>
      <c r="E7" s="17">
        <f t="shared" si="2"/>
        <v>113.09724</v>
      </c>
      <c r="F7" s="17">
        <f t="shared" si="3"/>
        <v>113.09724</v>
      </c>
      <c r="G7" s="17">
        <f t="shared" si="4"/>
        <v>169.64586</v>
      </c>
      <c r="H7" s="17">
        <f t="shared" si="5"/>
        <v>141.37155000000001</v>
      </c>
      <c r="I7" s="9">
        <f t="shared" si="6"/>
        <v>339.29172</v>
      </c>
    </row>
    <row r="8" spans="1:9" x14ac:dyDescent="0.2">
      <c r="A8" s="6"/>
      <c r="B8" s="11">
        <v>70</v>
      </c>
      <c r="C8" s="17">
        <f t="shared" si="0"/>
        <v>3848.4477499999998</v>
      </c>
      <c r="D8" s="17">
        <f t="shared" si="1"/>
        <v>76.968954999999994</v>
      </c>
      <c r="E8" s="17">
        <f t="shared" si="2"/>
        <v>153.93790999999999</v>
      </c>
      <c r="F8" s="17">
        <f t="shared" si="3"/>
        <v>153.93790999999999</v>
      </c>
      <c r="G8" s="17">
        <f t="shared" si="4"/>
        <v>230.90686499999998</v>
      </c>
      <c r="H8" s="17">
        <f t="shared" si="5"/>
        <v>192.42238750000001</v>
      </c>
      <c r="I8" s="9">
        <f t="shared" si="6"/>
        <v>461.81372999999996</v>
      </c>
    </row>
    <row r="9" spans="1:9" x14ac:dyDescent="0.2">
      <c r="A9" s="6"/>
      <c r="B9" s="11">
        <v>80</v>
      </c>
      <c r="C9" s="17">
        <f t="shared" si="0"/>
        <v>5026.5439999999999</v>
      </c>
      <c r="D9" s="17">
        <f t="shared" si="1"/>
        <v>100.53088</v>
      </c>
      <c r="E9" s="17">
        <f t="shared" si="2"/>
        <v>201.06175999999999</v>
      </c>
      <c r="F9" s="17">
        <f t="shared" si="3"/>
        <v>201.06175999999999</v>
      </c>
      <c r="G9" s="17">
        <f t="shared" si="4"/>
        <v>301.59263999999996</v>
      </c>
      <c r="H9" s="17">
        <f t="shared" si="5"/>
        <v>251.3272</v>
      </c>
      <c r="I9" s="9">
        <f t="shared" si="6"/>
        <v>603.18527999999992</v>
      </c>
    </row>
    <row r="10" spans="1:9" x14ac:dyDescent="0.2">
      <c r="A10" s="6"/>
      <c r="B10" s="11">
        <v>90</v>
      </c>
      <c r="C10" s="17">
        <f t="shared" si="0"/>
        <v>6361.7197499999993</v>
      </c>
      <c r="D10" s="17">
        <f t="shared" si="1"/>
        <v>127.23439499999999</v>
      </c>
      <c r="E10" s="17">
        <f t="shared" si="2"/>
        <v>254.46878999999998</v>
      </c>
      <c r="F10" s="17">
        <f t="shared" si="3"/>
        <v>254.46878999999998</v>
      </c>
      <c r="G10" s="17">
        <f t="shared" si="4"/>
        <v>381.70318499999996</v>
      </c>
      <c r="H10" s="17">
        <f t="shared" si="5"/>
        <v>318.08598749999999</v>
      </c>
      <c r="I10" s="9">
        <f t="shared" si="6"/>
        <v>763.40636999999992</v>
      </c>
    </row>
    <row r="11" spans="1:9" x14ac:dyDescent="0.2">
      <c r="A11" s="6"/>
      <c r="B11" s="11">
        <v>100</v>
      </c>
      <c r="C11" s="17">
        <f t="shared" si="0"/>
        <v>7853.9749999999995</v>
      </c>
      <c r="D11" s="17">
        <f t="shared" si="1"/>
        <v>157.0795</v>
      </c>
      <c r="E11" s="17">
        <f t="shared" si="2"/>
        <v>314.15899999999999</v>
      </c>
      <c r="F11" s="17">
        <f t="shared" si="3"/>
        <v>314.15899999999999</v>
      </c>
      <c r="G11" s="17">
        <f t="shared" si="4"/>
        <v>471.23849999999993</v>
      </c>
      <c r="H11" s="17">
        <f t="shared" si="5"/>
        <v>392.69875000000002</v>
      </c>
      <c r="I11" s="9">
        <v>800</v>
      </c>
    </row>
    <row r="12" spans="1:9" x14ac:dyDescent="0.2">
      <c r="A12" s="6"/>
      <c r="B12" s="11">
        <v>110</v>
      </c>
      <c r="C12" s="17">
        <f t="shared" si="0"/>
        <v>9503.3097500000003</v>
      </c>
      <c r="D12" s="17">
        <f t="shared" si="1"/>
        <v>190.06619500000002</v>
      </c>
      <c r="E12" s="17">
        <f t="shared" si="2"/>
        <v>380.13239000000004</v>
      </c>
      <c r="F12" s="17">
        <f t="shared" si="3"/>
        <v>380.13239000000004</v>
      </c>
      <c r="G12" s="17">
        <f t="shared" si="4"/>
        <v>570.19858499999998</v>
      </c>
      <c r="H12" s="17">
        <f t="shared" si="5"/>
        <v>475.16548750000004</v>
      </c>
      <c r="I12" s="9">
        <f t="shared" ref="I12:I21" si="7">C12*0.09</f>
        <v>855.29787750000003</v>
      </c>
    </row>
    <row r="13" spans="1:9" x14ac:dyDescent="0.2">
      <c r="A13" s="6"/>
      <c r="B13" s="11">
        <v>120</v>
      </c>
      <c r="C13" s="17">
        <f t="shared" si="0"/>
        <v>11309.724</v>
      </c>
      <c r="D13" s="17">
        <f t="shared" si="1"/>
        <v>226.19448</v>
      </c>
      <c r="E13" s="17">
        <f t="shared" si="2"/>
        <v>452.38896</v>
      </c>
      <c r="F13" s="17">
        <f t="shared" si="3"/>
        <v>452.38896</v>
      </c>
      <c r="G13" s="17">
        <f t="shared" si="4"/>
        <v>678.58344</v>
      </c>
      <c r="H13" s="17">
        <f t="shared" si="5"/>
        <v>565.48620000000005</v>
      </c>
      <c r="I13" s="9">
        <f t="shared" si="7"/>
        <v>1017.8751599999999</v>
      </c>
    </row>
    <row r="14" spans="1:9" x14ac:dyDescent="0.2">
      <c r="A14" s="6"/>
      <c r="B14" s="11">
        <v>130</v>
      </c>
      <c r="C14" s="17">
        <f t="shared" si="0"/>
        <v>13273.21775</v>
      </c>
      <c r="D14" s="17">
        <f t="shared" si="1"/>
        <v>265.46435500000001</v>
      </c>
      <c r="E14" s="17">
        <f t="shared" si="2"/>
        <v>530.92871000000002</v>
      </c>
      <c r="F14" s="17">
        <f t="shared" si="3"/>
        <v>530.92871000000002</v>
      </c>
      <c r="G14" s="17">
        <f t="shared" si="4"/>
        <v>796.39306499999998</v>
      </c>
      <c r="H14" s="17">
        <f t="shared" si="5"/>
        <v>663.66088750000006</v>
      </c>
      <c r="I14" s="9">
        <f t="shared" si="7"/>
        <v>1194.5895974999999</v>
      </c>
    </row>
    <row r="15" spans="1:9" x14ac:dyDescent="0.2">
      <c r="A15" s="6"/>
      <c r="B15" s="11">
        <v>140</v>
      </c>
      <c r="C15" s="17">
        <f t="shared" si="0"/>
        <v>15393.790999999999</v>
      </c>
      <c r="D15" s="17">
        <f t="shared" si="1"/>
        <v>307.87581999999998</v>
      </c>
      <c r="E15" s="17">
        <f t="shared" si="2"/>
        <v>615.75163999999995</v>
      </c>
      <c r="F15" s="17">
        <f t="shared" si="3"/>
        <v>615.75163999999995</v>
      </c>
      <c r="G15" s="17">
        <f t="shared" si="4"/>
        <v>923.62745999999993</v>
      </c>
      <c r="H15" s="17">
        <f t="shared" si="5"/>
        <v>769.68955000000005</v>
      </c>
      <c r="I15" s="9">
        <f t="shared" si="7"/>
        <v>1385.4411899999998</v>
      </c>
    </row>
    <row r="16" spans="1:9" x14ac:dyDescent="0.2">
      <c r="A16" s="6"/>
      <c r="B16" s="11">
        <v>150</v>
      </c>
      <c r="C16" s="17">
        <f t="shared" si="0"/>
        <v>17671.443749999999</v>
      </c>
      <c r="D16" s="17">
        <f t="shared" si="1"/>
        <v>353.42887500000001</v>
      </c>
      <c r="E16" s="17">
        <f t="shared" si="2"/>
        <v>706.85775000000001</v>
      </c>
      <c r="F16" s="17">
        <f t="shared" si="3"/>
        <v>706.85775000000001</v>
      </c>
      <c r="G16" s="17">
        <f t="shared" si="4"/>
        <v>1060.286625</v>
      </c>
      <c r="H16" s="17">
        <f t="shared" si="5"/>
        <v>883.57218749999993</v>
      </c>
      <c r="I16" s="9">
        <f t="shared" si="7"/>
        <v>1590.4299374999998</v>
      </c>
    </row>
    <row r="17" spans="1:9" x14ac:dyDescent="0.2">
      <c r="A17" s="6"/>
      <c r="B17" s="11">
        <v>160</v>
      </c>
      <c r="C17" s="17">
        <f t="shared" si="0"/>
        <v>20106.175999999999</v>
      </c>
      <c r="D17" s="17">
        <f t="shared" si="1"/>
        <v>402.12351999999998</v>
      </c>
      <c r="E17" s="17">
        <f t="shared" si="2"/>
        <v>804.24703999999997</v>
      </c>
      <c r="F17" s="17">
        <f t="shared" si="3"/>
        <v>804.24703999999997</v>
      </c>
      <c r="G17" s="17">
        <f t="shared" si="4"/>
        <v>1206.3705599999998</v>
      </c>
      <c r="H17" s="17">
        <f t="shared" si="5"/>
        <v>1005.3088</v>
      </c>
      <c r="I17" s="9">
        <f t="shared" si="7"/>
        <v>1809.55584</v>
      </c>
    </row>
    <row r="18" spans="1:9" x14ac:dyDescent="0.2">
      <c r="A18" s="6"/>
      <c r="B18" s="11">
        <v>170</v>
      </c>
      <c r="C18" s="17">
        <f t="shared" si="0"/>
        <v>22697.98775</v>
      </c>
      <c r="D18" s="17">
        <f t="shared" si="1"/>
        <v>453.95975500000003</v>
      </c>
      <c r="E18" s="17">
        <f t="shared" si="2"/>
        <v>907.91951000000006</v>
      </c>
      <c r="F18" s="17">
        <f t="shared" si="3"/>
        <v>907.91951000000006</v>
      </c>
      <c r="G18" s="9">
        <v>1250</v>
      </c>
      <c r="H18" s="17">
        <f t="shared" si="5"/>
        <v>1134.8993875000001</v>
      </c>
      <c r="I18" s="9">
        <f t="shared" si="7"/>
        <v>2042.8188975</v>
      </c>
    </row>
    <row r="19" spans="1:9" x14ac:dyDescent="0.2">
      <c r="A19" s="6"/>
      <c r="B19" s="11">
        <v>180</v>
      </c>
      <c r="C19" s="17">
        <f t="shared" si="0"/>
        <v>25446.878999999997</v>
      </c>
      <c r="D19" s="17">
        <f t="shared" si="1"/>
        <v>508.93757999999997</v>
      </c>
      <c r="E19" s="17">
        <f t="shared" si="2"/>
        <v>1017.8751599999999</v>
      </c>
      <c r="F19" s="17">
        <f t="shared" si="3"/>
        <v>1017.8751599999999</v>
      </c>
      <c r="G19" s="17">
        <f>C19*0.05</f>
        <v>1272.3439499999999</v>
      </c>
      <c r="H19" s="17">
        <f t="shared" si="5"/>
        <v>1272.3439499999999</v>
      </c>
      <c r="I19" s="9">
        <f t="shared" si="7"/>
        <v>2290.2191099999995</v>
      </c>
    </row>
    <row r="20" spans="1:9" x14ac:dyDescent="0.2">
      <c r="A20" s="6"/>
      <c r="B20" s="11">
        <v>190</v>
      </c>
      <c r="C20" s="17">
        <f t="shared" si="0"/>
        <v>28352.849750000001</v>
      </c>
      <c r="D20" s="17">
        <f t="shared" si="1"/>
        <v>567.05699500000003</v>
      </c>
      <c r="E20" s="17">
        <f t="shared" si="2"/>
        <v>1134.1139900000001</v>
      </c>
      <c r="F20" s="17">
        <f t="shared" si="3"/>
        <v>1134.1139900000001</v>
      </c>
      <c r="G20" s="17">
        <f>C20*0.05</f>
        <v>1417.6424875000002</v>
      </c>
      <c r="H20" s="17">
        <f t="shared" si="5"/>
        <v>1417.6424875000002</v>
      </c>
      <c r="I20" s="9">
        <f t="shared" si="7"/>
        <v>2551.7564775000001</v>
      </c>
    </row>
    <row r="21" spans="1:9" x14ac:dyDescent="0.2">
      <c r="A21" s="6"/>
      <c r="B21" s="11">
        <v>200</v>
      </c>
      <c r="C21" s="17">
        <f t="shared" si="0"/>
        <v>31415.899999999998</v>
      </c>
      <c r="D21" s="17">
        <f t="shared" si="1"/>
        <v>628.31799999999998</v>
      </c>
      <c r="E21" s="17">
        <f t="shared" si="2"/>
        <v>1256.636</v>
      </c>
      <c r="F21" s="17">
        <f t="shared" si="3"/>
        <v>1256.636</v>
      </c>
      <c r="G21" s="17">
        <f>C21*0.05</f>
        <v>1570.7950000000001</v>
      </c>
      <c r="H21" s="17">
        <f t="shared" si="5"/>
        <v>1570.7950000000001</v>
      </c>
      <c r="I21" s="9">
        <f t="shared" si="7"/>
        <v>2827.4309999999996</v>
      </c>
    </row>
    <row r="22" spans="1:9" x14ac:dyDescent="0.2">
      <c r="A22" s="6"/>
      <c r="B22" s="12"/>
      <c r="C22" s="10"/>
      <c r="D22" s="8" t="s">
        <v>38</v>
      </c>
      <c r="E22" s="10"/>
      <c r="F22" s="10"/>
      <c r="G22" s="10"/>
      <c r="H22" s="10"/>
      <c r="I22" s="10"/>
    </row>
    <row r="23" spans="1:9" x14ac:dyDescent="0.2">
      <c r="A23" s="6"/>
      <c r="B23" s="12"/>
      <c r="C23" s="10"/>
      <c r="D23" s="10"/>
      <c r="E23" s="10"/>
      <c r="F23" s="10"/>
      <c r="G23" s="10"/>
      <c r="H23" s="10"/>
      <c r="I23" s="10"/>
    </row>
    <row r="24" spans="1:9" x14ac:dyDescent="0.2">
      <c r="A24" s="6"/>
      <c r="B24" s="12"/>
      <c r="C24" s="10"/>
      <c r="D24" s="10"/>
      <c r="E24" s="10"/>
      <c r="F24" s="10"/>
      <c r="G24" s="10"/>
      <c r="H24" s="10"/>
      <c r="I24" s="10"/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M14" sqref="M14"/>
    </sheetView>
  </sheetViews>
  <sheetFormatPr defaultRowHeight="12.75" x14ac:dyDescent="0.2"/>
  <cols>
    <col min="1" max="1" width="17.140625" customWidth="1"/>
    <col min="2" max="2" width="15.42578125" customWidth="1"/>
    <col min="3" max="3" width="12.5703125" customWidth="1"/>
    <col min="4" max="4" width="14.28515625" customWidth="1"/>
    <col min="5" max="5" width="12.7109375" customWidth="1"/>
    <col min="6" max="6" width="30.140625" customWidth="1"/>
  </cols>
  <sheetData>
    <row r="1" spans="1:7" ht="28.5" customHeight="1" x14ac:dyDescent="0.2">
      <c r="A1" s="23" t="s">
        <v>237</v>
      </c>
      <c r="B1" s="23"/>
      <c r="C1" s="23"/>
      <c r="D1" s="23"/>
      <c r="E1" s="23"/>
      <c r="F1" s="23"/>
      <c r="G1" s="23"/>
    </row>
    <row r="2" spans="1:7" ht="18.75" customHeight="1" x14ac:dyDescent="0.2">
      <c r="A2" s="2"/>
      <c r="B2" s="2"/>
      <c r="C2" s="2"/>
      <c r="D2" s="2"/>
      <c r="E2" s="2"/>
      <c r="F2" s="2"/>
      <c r="G2" s="2"/>
    </row>
    <row r="3" spans="1:7" ht="25.5" x14ac:dyDescent="0.2">
      <c r="A3" s="3"/>
      <c r="B3" s="4" t="s">
        <v>1</v>
      </c>
      <c r="C3" s="5" t="s">
        <v>45</v>
      </c>
      <c r="D3" s="5" t="s">
        <v>57</v>
      </c>
      <c r="E3" s="5" t="s">
        <v>46</v>
      </c>
      <c r="F3" s="5" t="s">
        <v>6</v>
      </c>
      <c r="G3" s="15"/>
    </row>
    <row r="4" spans="1:7" x14ac:dyDescent="0.2">
      <c r="A4" s="6"/>
      <c r="B4" s="7" t="s">
        <v>223</v>
      </c>
      <c r="C4" s="8" t="s">
        <v>224</v>
      </c>
      <c r="D4" s="9">
        <v>600</v>
      </c>
      <c r="E4" s="9">
        <v>100</v>
      </c>
      <c r="F4" s="8" t="s">
        <v>225</v>
      </c>
      <c r="G4" s="10"/>
    </row>
    <row r="5" spans="1:7" x14ac:dyDescent="0.2">
      <c r="A5" s="6"/>
      <c r="B5" s="7" t="s">
        <v>223</v>
      </c>
      <c r="C5" s="8" t="s">
        <v>38</v>
      </c>
      <c r="D5" s="9">
        <v>570</v>
      </c>
      <c r="E5" s="9">
        <v>200</v>
      </c>
      <c r="F5" s="8" t="s">
        <v>226</v>
      </c>
      <c r="G5" s="10"/>
    </row>
    <row r="6" spans="1:7" x14ac:dyDescent="0.2">
      <c r="A6" s="6"/>
      <c r="B6" s="7" t="s">
        <v>227</v>
      </c>
      <c r="C6" s="8" t="s">
        <v>228</v>
      </c>
      <c r="D6" s="9">
        <v>780</v>
      </c>
      <c r="E6" s="9">
        <v>100</v>
      </c>
      <c r="F6" s="8" t="s">
        <v>229</v>
      </c>
      <c r="G6" s="10"/>
    </row>
    <row r="7" spans="1:7" x14ac:dyDescent="0.2">
      <c r="A7" s="6"/>
      <c r="B7" s="7" t="s">
        <v>227</v>
      </c>
      <c r="C7" s="8" t="s">
        <v>224</v>
      </c>
      <c r="D7" s="9">
        <v>760</v>
      </c>
      <c r="E7" s="9">
        <v>150</v>
      </c>
      <c r="F7" s="8" t="s">
        <v>225</v>
      </c>
      <c r="G7" s="10"/>
    </row>
    <row r="8" spans="1:7" x14ac:dyDescent="0.2">
      <c r="A8" s="6"/>
      <c r="B8" s="7" t="s">
        <v>227</v>
      </c>
      <c r="C8" s="10"/>
      <c r="D8" s="9">
        <v>690</v>
      </c>
      <c r="E8" s="9">
        <v>80</v>
      </c>
      <c r="F8" s="8" t="s">
        <v>226</v>
      </c>
      <c r="G8" s="10"/>
    </row>
    <row r="9" spans="1:7" x14ac:dyDescent="0.2">
      <c r="A9" s="6"/>
      <c r="B9" s="7" t="s">
        <v>230</v>
      </c>
      <c r="C9" s="8" t="s">
        <v>231</v>
      </c>
      <c r="D9" s="9">
        <v>1100</v>
      </c>
      <c r="E9" s="9">
        <v>130</v>
      </c>
      <c r="F9" s="8" t="s">
        <v>232</v>
      </c>
      <c r="G9" s="10"/>
    </row>
    <row r="10" spans="1:7" x14ac:dyDescent="0.2">
      <c r="A10" s="6"/>
      <c r="B10" s="7" t="s">
        <v>230</v>
      </c>
      <c r="C10" s="8" t="s">
        <v>224</v>
      </c>
      <c r="D10" s="9">
        <v>1080</v>
      </c>
      <c r="E10" s="9">
        <v>300</v>
      </c>
      <c r="F10" s="8" t="s">
        <v>225</v>
      </c>
      <c r="G10" s="10"/>
    </row>
    <row r="11" spans="1:7" x14ac:dyDescent="0.2">
      <c r="A11" s="6"/>
      <c r="B11" s="7" t="s">
        <v>230</v>
      </c>
      <c r="C11" s="10"/>
      <c r="D11" s="9">
        <v>1000</v>
      </c>
      <c r="E11" s="9">
        <v>200</v>
      </c>
      <c r="F11" s="8" t="s">
        <v>226</v>
      </c>
      <c r="G11" s="10"/>
    </row>
    <row r="12" spans="1:7" x14ac:dyDescent="0.2">
      <c r="A12" s="6"/>
      <c r="B12" s="7" t="s">
        <v>233</v>
      </c>
      <c r="C12" s="8" t="s">
        <v>224</v>
      </c>
      <c r="D12" s="9">
        <v>1500</v>
      </c>
      <c r="E12" s="9">
        <v>20</v>
      </c>
      <c r="F12" s="8" t="s">
        <v>225</v>
      </c>
      <c r="G12" s="10"/>
    </row>
    <row r="13" spans="1:7" ht="25.5" x14ac:dyDescent="0.2">
      <c r="A13" s="6"/>
      <c r="B13" s="7" t="s">
        <v>234</v>
      </c>
      <c r="C13" s="8" t="s">
        <v>235</v>
      </c>
      <c r="D13" s="9">
        <v>1080</v>
      </c>
      <c r="E13" s="9">
        <v>50</v>
      </c>
      <c r="F13" s="10"/>
      <c r="G13" s="10"/>
    </row>
    <row r="14" spans="1:7" x14ac:dyDescent="0.2">
      <c r="A14" s="6"/>
      <c r="B14" s="7" t="s">
        <v>236</v>
      </c>
      <c r="C14" s="8" t="s">
        <v>224</v>
      </c>
      <c r="D14" s="9">
        <v>1750</v>
      </c>
      <c r="E14" s="9">
        <v>40</v>
      </c>
      <c r="F14" s="8" t="s">
        <v>225</v>
      </c>
      <c r="G14" s="10"/>
    </row>
    <row r="15" spans="1:7" x14ac:dyDescent="0.2">
      <c r="A15" s="6"/>
      <c r="B15" s="7" t="s">
        <v>236</v>
      </c>
      <c r="C15" s="10"/>
      <c r="D15" s="9">
        <v>1700</v>
      </c>
      <c r="E15" s="9">
        <v>90</v>
      </c>
      <c r="F15" s="8" t="s">
        <v>226</v>
      </c>
      <c r="G15" s="10"/>
    </row>
    <row r="16" spans="1:7" x14ac:dyDescent="0.2">
      <c r="A16" s="6"/>
      <c r="B16" s="7" t="s">
        <v>38</v>
      </c>
      <c r="C16" s="10"/>
      <c r="D16" s="10"/>
      <c r="E16" s="10"/>
      <c r="F16" s="10"/>
      <c r="G16" s="10"/>
    </row>
    <row r="17" spans="1:7" x14ac:dyDescent="0.2">
      <c r="A17" s="6"/>
      <c r="B17" s="12"/>
      <c r="C17" s="10"/>
      <c r="D17" s="10"/>
      <c r="E17" s="10"/>
      <c r="F17" s="10"/>
      <c r="G17" s="10"/>
    </row>
    <row r="18" spans="1:7" x14ac:dyDescent="0.2">
      <c r="A18" s="6"/>
      <c r="B18" s="12"/>
      <c r="C18" s="10"/>
      <c r="D18" s="10"/>
      <c r="E18" s="10"/>
      <c r="F18" s="10"/>
      <c r="G18" s="10"/>
    </row>
    <row r="19" spans="1:7" x14ac:dyDescent="0.2">
      <c r="A19" s="6"/>
      <c r="B19" s="12"/>
      <c r="C19" s="10"/>
      <c r="D19" s="10"/>
      <c r="E19" s="10"/>
      <c r="F19" s="10"/>
      <c r="G19" s="10"/>
    </row>
    <row r="20" spans="1:7" x14ac:dyDescent="0.2">
      <c r="A20" s="6"/>
      <c r="B20" s="12"/>
      <c r="C20" s="10"/>
      <c r="D20" s="10"/>
      <c r="E20" s="10"/>
      <c r="F20" s="10"/>
      <c r="G20" s="10"/>
    </row>
    <row r="21" spans="1:7" x14ac:dyDescent="0.2">
      <c r="A21" s="6"/>
      <c r="B21" s="12"/>
      <c r="C21" s="10"/>
      <c r="D21" s="10"/>
      <c r="E21" s="10"/>
      <c r="F21" s="10"/>
      <c r="G21" s="10"/>
    </row>
    <row r="22" spans="1:7" x14ac:dyDescent="0.2">
      <c r="A22" s="6"/>
      <c r="B22" s="12"/>
      <c r="C22" s="10"/>
      <c r="D22" s="10"/>
      <c r="E22" s="10"/>
      <c r="F22" s="10"/>
      <c r="G22" s="10"/>
    </row>
    <row r="23" spans="1:7" x14ac:dyDescent="0.2">
      <c r="A23" s="6"/>
      <c r="B23" s="12"/>
      <c r="C23" s="10"/>
      <c r="D23" s="10"/>
      <c r="E23" s="10"/>
      <c r="F23" s="10"/>
      <c r="G23" s="10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2" sqref="I12"/>
    </sheetView>
  </sheetViews>
  <sheetFormatPr defaultRowHeight="12.75" x14ac:dyDescent="0.2"/>
  <cols>
    <col min="1" max="1" width="15" customWidth="1"/>
    <col min="2" max="2" width="12.85546875" customWidth="1"/>
    <col min="3" max="3" width="12" customWidth="1"/>
    <col min="4" max="4" width="12.5703125" customWidth="1"/>
    <col min="5" max="5" width="12.28515625" customWidth="1"/>
    <col min="6" max="6" width="22.140625" customWidth="1"/>
  </cols>
  <sheetData>
    <row r="1" spans="1:7" ht="27.75" customHeight="1" x14ac:dyDescent="0.2">
      <c r="A1" s="23" t="s">
        <v>245</v>
      </c>
      <c r="B1" s="23"/>
      <c r="C1" s="23"/>
      <c r="D1" s="23"/>
      <c r="E1" s="23"/>
      <c r="F1" s="23"/>
      <c r="G1" s="23"/>
    </row>
    <row r="2" spans="1:7" x14ac:dyDescent="0.2">
      <c r="A2" s="2"/>
      <c r="B2" s="2"/>
      <c r="C2" s="2"/>
      <c r="D2" s="2"/>
      <c r="E2" s="2"/>
      <c r="F2" s="2"/>
      <c r="G2" s="2"/>
    </row>
    <row r="3" spans="1:7" ht="25.5" x14ac:dyDescent="0.2">
      <c r="A3" s="3"/>
      <c r="B3" s="4" t="s">
        <v>120</v>
      </c>
      <c r="C3" s="5" t="s">
        <v>1</v>
      </c>
      <c r="D3" s="5" t="s">
        <v>238</v>
      </c>
      <c r="E3" s="5" t="s">
        <v>46</v>
      </c>
      <c r="F3" s="5" t="s">
        <v>6</v>
      </c>
      <c r="G3" s="15"/>
    </row>
    <row r="4" spans="1:7" x14ac:dyDescent="0.2">
      <c r="A4" s="6"/>
      <c r="B4" s="7" t="s">
        <v>158</v>
      </c>
      <c r="C4" s="10"/>
      <c r="D4" s="9">
        <v>20</v>
      </c>
      <c r="E4" s="9">
        <v>95</v>
      </c>
      <c r="F4" s="10"/>
      <c r="G4" s="10"/>
    </row>
    <row r="5" spans="1:7" x14ac:dyDescent="0.2">
      <c r="A5" s="6"/>
      <c r="B5" s="11">
        <v>30</v>
      </c>
      <c r="C5" s="10"/>
      <c r="D5" s="9">
        <v>25</v>
      </c>
      <c r="E5" s="9">
        <v>150</v>
      </c>
      <c r="F5" s="10"/>
      <c r="G5" s="10"/>
    </row>
    <row r="6" spans="1:7" x14ac:dyDescent="0.2">
      <c r="A6" s="6"/>
      <c r="B6" s="11">
        <v>32</v>
      </c>
      <c r="C6" s="10"/>
      <c r="D6" s="9">
        <v>25</v>
      </c>
      <c r="E6" s="9">
        <v>100</v>
      </c>
      <c r="F6" s="10"/>
      <c r="G6" s="10"/>
    </row>
    <row r="7" spans="1:7" x14ac:dyDescent="0.2">
      <c r="A7" s="6"/>
      <c r="B7" s="11">
        <v>45</v>
      </c>
      <c r="C7" s="8" t="s">
        <v>239</v>
      </c>
      <c r="D7" s="9">
        <v>25</v>
      </c>
      <c r="E7" s="9">
        <v>500</v>
      </c>
      <c r="F7" s="10"/>
      <c r="G7" s="10"/>
    </row>
    <row r="8" spans="1:7" x14ac:dyDescent="0.2">
      <c r="A8" s="6"/>
      <c r="B8" s="11">
        <v>45</v>
      </c>
      <c r="C8" s="8"/>
      <c r="D8" s="9">
        <v>20</v>
      </c>
      <c r="E8" s="9">
        <v>149</v>
      </c>
      <c r="F8" s="10"/>
      <c r="G8" s="10"/>
    </row>
    <row r="9" spans="1:7" x14ac:dyDescent="0.2">
      <c r="A9" s="6"/>
      <c r="B9" s="11">
        <v>52</v>
      </c>
      <c r="C9" s="8" t="s">
        <v>240</v>
      </c>
      <c r="D9" s="9">
        <v>25</v>
      </c>
      <c r="E9" s="9">
        <v>760</v>
      </c>
      <c r="F9" s="10"/>
      <c r="G9" s="10"/>
    </row>
    <row r="10" spans="1:7" x14ac:dyDescent="0.2">
      <c r="A10" s="6"/>
      <c r="B10" s="11">
        <v>56</v>
      </c>
      <c r="C10" s="8" t="s">
        <v>241</v>
      </c>
      <c r="D10" s="9">
        <v>25</v>
      </c>
      <c r="E10" s="9">
        <v>1500</v>
      </c>
      <c r="F10" s="8" t="s">
        <v>242</v>
      </c>
      <c r="G10" s="10"/>
    </row>
    <row r="11" spans="1:7" x14ac:dyDescent="0.2">
      <c r="A11" s="6"/>
      <c r="B11" s="11">
        <v>58</v>
      </c>
      <c r="C11" s="8" t="s">
        <v>243</v>
      </c>
      <c r="D11" s="9">
        <v>25</v>
      </c>
      <c r="E11" s="9">
        <v>1000</v>
      </c>
      <c r="F11" s="10"/>
      <c r="G11" s="10"/>
    </row>
    <row r="12" spans="1:7" x14ac:dyDescent="0.2">
      <c r="A12" s="6"/>
      <c r="B12" s="11">
        <v>70</v>
      </c>
      <c r="C12" s="8" t="s">
        <v>244</v>
      </c>
      <c r="D12" s="9">
        <v>25</v>
      </c>
      <c r="E12" s="9">
        <v>500</v>
      </c>
      <c r="F12" s="10"/>
      <c r="G12" s="10"/>
    </row>
    <row r="13" spans="1:7" x14ac:dyDescent="0.2">
      <c r="A13" s="6"/>
      <c r="B13" s="12"/>
      <c r="C13" s="10"/>
      <c r="D13" s="10"/>
      <c r="E13" s="10"/>
      <c r="F13" s="10"/>
      <c r="G13" s="10"/>
    </row>
    <row r="14" spans="1:7" x14ac:dyDescent="0.2">
      <c r="A14" s="6"/>
      <c r="B14" s="12"/>
      <c r="C14" s="10"/>
      <c r="D14" s="10"/>
      <c r="E14" s="10"/>
      <c r="F14" s="10"/>
      <c r="G14" s="10"/>
    </row>
    <row r="15" spans="1:7" x14ac:dyDescent="0.2">
      <c r="A15" s="6"/>
      <c r="B15" s="12"/>
      <c r="C15" s="10"/>
      <c r="D15" s="10"/>
      <c r="E15" s="10"/>
      <c r="F15" s="10"/>
      <c r="G15" s="10"/>
    </row>
    <row r="16" spans="1:7" x14ac:dyDescent="0.2">
      <c r="A16" s="6"/>
      <c r="B16" s="12"/>
      <c r="C16" s="10"/>
      <c r="D16" s="10"/>
      <c r="E16" s="10"/>
      <c r="F16" s="10"/>
      <c r="G16" s="10"/>
    </row>
    <row r="17" spans="1:7" x14ac:dyDescent="0.2">
      <c r="A17" s="6"/>
      <c r="B17" s="12"/>
      <c r="C17" s="10"/>
      <c r="D17" s="10"/>
      <c r="E17" s="10"/>
      <c r="F17" s="10"/>
      <c r="G17" s="10"/>
    </row>
    <row r="18" spans="1:7" x14ac:dyDescent="0.2">
      <c r="A18" s="6"/>
      <c r="B18" s="12"/>
      <c r="C18" s="10"/>
      <c r="D18" s="10"/>
      <c r="E18" s="10"/>
      <c r="F18" s="10"/>
      <c r="G18" s="10"/>
    </row>
    <row r="19" spans="1:7" x14ac:dyDescent="0.2">
      <c r="A19" s="6"/>
      <c r="B19" s="12"/>
      <c r="C19" s="10"/>
      <c r="D19" s="10"/>
      <c r="E19" s="10"/>
      <c r="F19" s="10"/>
      <c r="G19" s="10"/>
    </row>
    <row r="20" spans="1:7" x14ac:dyDescent="0.2">
      <c r="A20" s="6"/>
      <c r="B20" s="12"/>
      <c r="C20" s="10"/>
      <c r="D20" s="10"/>
      <c r="E20" s="10"/>
      <c r="F20" s="10"/>
      <c r="G20" s="10"/>
    </row>
    <row r="21" spans="1:7" x14ac:dyDescent="0.2">
      <c r="A21" s="6"/>
      <c r="B21" s="12"/>
      <c r="C21" s="10"/>
      <c r="D21" s="10"/>
      <c r="E21" s="10"/>
      <c r="F21" s="10"/>
      <c r="G21" s="10"/>
    </row>
    <row r="22" spans="1:7" x14ac:dyDescent="0.2">
      <c r="A22" s="6"/>
      <c r="B22" s="12"/>
      <c r="C22" s="10"/>
      <c r="D22" s="10"/>
      <c r="E22" s="10"/>
      <c r="F22" s="10"/>
      <c r="G22" s="10"/>
    </row>
    <row r="23" spans="1:7" x14ac:dyDescent="0.2">
      <c r="A23" s="6"/>
      <c r="B23" s="12"/>
      <c r="C23" s="10"/>
      <c r="D23" s="10"/>
      <c r="E23" s="10"/>
      <c r="F23" s="10"/>
      <c r="G23" s="10"/>
    </row>
    <row r="24" spans="1:7" x14ac:dyDescent="0.2">
      <c r="A24" s="6"/>
      <c r="B24" s="12"/>
      <c r="C24" s="10"/>
      <c r="D24" s="10"/>
      <c r="E24" s="10"/>
      <c r="F24" s="10"/>
      <c r="G24" s="10"/>
    </row>
    <row r="25" spans="1:7" x14ac:dyDescent="0.2">
      <c r="A25" s="6"/>
      <c r="B25" s="12"/>
      <c r="C25" s="10"/>
      <c r="D25" s="10"/>
      <c r="E25" s="10"/>
      <c r="F25" s="10"/>
      <c r="G25" s="10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J13" sqref="J13"/>
    </sheetView>
  </sheetViews>
  <sheetFormatPr defaultRowHeight="12.75" x14ac:dyDescent="0.2"/>
  <cols>
    <col min="1" max="1" width="15.5703125" customWidth="1"/>
    <col min="2" max="2" width="11.28515625" customWidth="1"/>
    <col min="3" max="3" width="12.140625" customWidth="1"/>
    <col min="4" max="4" width="11" customWidth="1"/>
    <col min="5" max="5" width="11.7109375" customWidth="1"/>
    <col min="6" max="6" width="11.140625" customWidth="1"/>
    <col min="7" max="7" width="12.28515625" customWidth="1"/>
    <col min="8" max="8" width="16.28515625" customWidth="1"/>
  </cols>
  <sheetData>
    <row r="1" spans="1:8" ht="30.75" customHeight="1" x14ac:dyDescent="0.2">
      <c r="A1" s="23" t="s">
        <v>44</v>
      </c>
      <c r="B1" s="23"/>
      <c r="C1" s="23"/>
      <c r="D1" s="23"/>
      <c r="E1" s="23"/>
      <c r="F1" s="23"/>
      <c r="G1" s="23"/>
      <c r="H1" s="23"/>
    </row>
    <row r="2" spans="1:8" ht="17.2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26</v>
      </c>
      <c r="C3" s="5" t="s">
        <v>1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6</v>
      </c>
    </row>
    <row r="4" spans="1:8" x14ac:dyDescent="0.2">
      <c r="A4" s="6"/>
      <c r="B4" s="11">
        <v>1.5</v>
      </c>
      <c r="C4" s="8" t="s">
        <v>31</v>
      </c>
      <c r="D4" s="8" t="s">
        <v>32</v>
      </c>
      <c r="E4" s="9">
        <v>20</v>
      </c>
      <c r="F4" s="13">
        <v>200</v>
      </c>
      <c r="G4" s="13">
        <f t="shared" ref="G4:G12" si="0">3.14159*B4*B4/4/1000*2.78</f>
        <v>4.9126613624999992E-3</v>
      </c>
      <c r="H4" s="8" t="s">
        <v>33</v>
      </c>
    </row>
    <row r="5" spans="1:8" x14ac:dyDescent="0.2">
      <c r="A5" s="6"/>
      <c r="B5" s="11">
        <v>2</v>
      </c>
      <c r="C5" s="8" t="s">
        <v>34</v>
      </c>
      <c r="D5" s="8" t="s">
        <v>32</v>
      </c>
      <c r="E5" s="9">
        <v>15</v>
      </c>
      <c r="F5" s="13">
        <v>400</v>
      </c>
      <c r="G5" s="13">
        <f t="shared" si="0"/>
        <v>8.7336202000000002E-3</v>
      </c>
      <c r="H5" s="10"/>
    </row>
    <row r="6" spans="1:8" x14ac:dyDescent="0.2">
      <c r="A6" s="6"/>
      <c r="B6" s="11">
        <v>10</v>
      </c>
      <c r="C6" s="8" t="s">
        <v>35</v>
      </c>
      <c r="D6" s="9">
        <v>2000</v>
      </c>
      <c r="E6" s="9">
        <v>60</v>
      </c>
      <c r="F6" s="14">
        <v>250</v>
      </c>
      <c r="G6" s="14">
        <f t="shared" si="0"/>
        <v>0.21834050499999996</v>
      </c>
      <c r="H6" s="10"/>
    </row>
    <row r="7" spans="1:8" x14ac:dyDescent="0.2">
      <c r="A7" s="6"/>
      <c r="B7" s="11">
        <v>10</v>
      </c>
      <c r="C7" s="8" t="s">
        <v>35</v>
      </c>
      <c r="D7" s="9">
        <v>3000</v>
      </c>
      <c r="E7" s="9">
        <v>50</v>
      </c>
      <c r="F7" s="14">
        <v>250</v>
      </c>
      <c r="G7" s="14">
        <f t="shared" si="0"/>
        <v>0.21834050499999996</v>
      </c>
      <c r="H7" s="10"/>
    </row>
    <row r="8" spans="1:8" x14ac:dyDescent="0.2">
      <c r="A8" s="6"/>
      <c r="B8" s="11">
        <v>12</v>
      </c>
      <c r="C8" s="8" t="s">
        <v>35</v>
      </c>
      <c r="D8" s="9">
        <v>4000</v>
      </c>
      <c r="E8" s="9">
        <v>200</v>
      </c>
      <c r="F8" s="14">
        <v>250</v>
      </c>
      <c r="G8" s="14">
        <f t="shared" si="0"/>
        <v>0.31441032719999995</v>
      </c>
      <c r="H8" s="10"/>
    </row>
    <row r="9" spans="1:8" x14ac:dyDescent="0.2">
      <c r="A9" s="6"/>
      <c r="B9" s="11">
        <v>12</v>
      </c>
      <c r="C9" s="8" t="s">
        <v>35</v>
      </c>
      <c r="D9" s="9">
        <v>5000</v>
      </c>
      <c r="E9" s="9">
        <v>15</v>
      </c>
      <c r="F9" s="14">
        <v>250</v>
      </c>
      <c r="G9" s="14">
        <f t="shared" si="0"/>
        <v>0.31441032719999995</v>
      </c>
      <c r="H9" s="10"/>
    </row>
    <row r="10" spans="1:8" x14ac:dyDescent="0.2">
      <c r="A10" s="6"/>
      <c r="B10" s="11">
        <v>14</v>
      </c>
      <c r="C10" s="8" t="s">
        <v>35</v>
      </c>
      <c r="D10" s="9">
        <v>4000</v>
      </c>
      <c r="E10" s="9">
        <v>80</v>
      </c>
      <c r="F10" s="14">
        <v>250</v>
      </c>
      <c r="G10" s="14">
        <f t="shared" si="0"/>
        <v>0.42794738979999991</v>
      </c>
      <c r="H10" s="10"/>
    </row>
    <row r="11" spans="1:8" x14ac:dyDescent="0.2">
      <c r="A11" s="6"/>
      <c r="B11" s="11">
        <v>15</v>
      </c>
      <c r="C11" s="8" t="s">
        <v>35</v>
      </c>
      <c r="D11" s="9">
        <v>3000</v>
      </c>
      <c r="E11" s="9">
        <v>100</v>
      </c>
      <c r="F11" s="14">
        <v>250</v>
      </c>
      <c r="G11" s="14">
        <f t="shared" si="0"/>
        <v>0.49126613624999999</v>
      </c>
      <c r="H11" s="10"/>
    </row>
    <row r="12" spans="1:8" x14ac:dyDescent="0.2">
      <c r="A12" s="6"/>
      <c r="B12" s="11">
        <v>16</v>
      </c>
      <c r="C12" s="8" t="s">
        <v>35</v>
      </c>
      <c r="D12" s="9">
        <v>4000</v>
      </c>
      <c r="E12" s="9">
        <v>50</v>
      </c>
      <c r="F12" s="14">
        <v>250</v>
      </c>
      <c r="G12" s="14">
        <f t="shared" si="0"/>
        <v>0.55895169280000001</v>
      </c>
      <c r="H12" s="10"/>
    </row>
    <row r="13" spans="1:8" x14ac:dyDescent="0.2">
      <c r="A13" s="6"/>
      <c r="B13" s="7" t="s">
        <v>36</v>
      </c>
      <c r="C13" s="8" t="s">
        <v>35</v>
      </c>
      <c r="D13" s="9">
        <v>2000</v>
      </c>
      <c r="E13" s="9">
        <v>200</v>
      </c>
      <c r="F13" s="8" t="s">
        <v>37</v>
      </c>
      <c r="G13" s="8" t="s">
        <v>38</v>
      </c>
      <c r="H13" s="10"/>
    </row>
    <row r="14" spans="1:8" x14ac:dyDescent="0.2">
      <c r="A14" s="6"/>
      <c r="B14" s="11">
        <v>20</v>
      </c>
      <c r="C14" s="8" t="s">
        <v>35</v>
      </c>
      <c r="D14" s="9">
        <v>4000</v>
      </c>
      <c r="E14" s="9">
        <v>20</v>
      </c>
      <c r="F14" s="14">
        <v>200</v>
      </c>
      <c r="G14" s="14">
        <f t="shared" ref="G14:G43" si="1">3.14159*B14*B14/4/1000*2.78</f>
        <v>0.87336201999999985</v>
      </c>
      <c r="H14" s="10"/>
    </row>
    <row r="15" spans="1:8" x14ac:dyDescent="0.2">
      <c r="A15" s="6"/>
      <c r="B15" s="11">
        <v>25</v>
      </c>
      <c r="C15" s="8" t="s">
        <v>35</v>
      </c>
      <c r="D15" s="9">
        <v>4000</v>
      </c>
      <c r="E15" s="9">
        <v>56</v>
      </c>
      <c r="F15" s="14">
        <v>200</v>
      </c>
      <c r="G15" s="14">
        <f t="shared" si="1"/>
        <v>1.3646281562499998</v>
      </c>
      <c r="H15" s="10"/>
    </row>
    <row r="16" spans="1:8" x14ac:dyDescent="0.2">
      <c r="A16" s="6"/>
      <c r="B16" s="11">
        <v>25</v>
      </c>
      <c r="C16" s="8" t="s">
        <v>35</v>
      </c>
      <c r="D16" s="9">
        <v>3000</v>
      </c>
      <c r="E16" s="9">
        <v>200</v>
      </c>
      <c r="F16" s="14">
        <v>200</v>
      </c>
      <c r="G16" s="14">
        <f t="shared" si="1"/>
        <v>1.3646281562499998</v>
      </c>
      <c r="H16" s="10"/>
    </row>
    <row r="17" spans="1:8" x14ac:dyDescent="0.2">
      <c r="A17" s="6"/>
      <c r="B17" s="11">
        <v>27</v>
      </c>
      <c r="C17" s="8" t="s">
        <v>18</v>
      </c>
      <c r="D17" s="9">
        <v>4000</v>
      </c>
      <c r="E17" s="9">
        <v>50</v>
      </c>
      <c r="F17" s="14">
        <v>220</v>
      </c>
      <c r="G17" s="14">
        <f t="shared" si="1"/>
        <v>1.5917022814499997</v>
      </c>
      <c r="H17" s="10"/>
    </row>
    <row r="18" spans="1:8" x14ac:dyDescent="0.2">
      <c r="A18" s="6"/>
      <c r="B18" s="11">
        <v>28</v>
      </c>
      <c r="C18" s="10"/>
      <c r="D18" s="9">
        <v>5000</v>
      </c>
      <c r="E18" s="9">
        <v>30</v>
      </c>
      <c r="F18" s="14">
        <v>140</v>
      </c>
      <c r="G18" s="14">
        <f t="shared" si="1"/>
        <v>1.7117895591999996</v>
      </c>
      <c r="H18" s="8" t="s">
        <v>33</v>
      </c>
    </row>
    <row r="19" spans="1:8" x14ac:dyDescent="0.2">
      <c r="A19" s="6"/>
      <c r="B19" s="11">
        <v>30</v>
      </c>
      <c r="C19" s="8" t="s">
        <v>35</v>
      </c>
      <c r="D19" s="9">
        <v>4000</v>
      </c>
      <c r="E19" s="9">
        <v>160</v>
      </c>
      <c r="F19" s="14">
        <v>200</v>
      </c>
      <c r="G19" s="14">
        <f t="shared" si="1"/>
        <v>1.9650645449999999</v>
      </c>
      <c r="H19" s="10"/>
    </row>
    <row r="20" spans="1:8" x14ac:dyDescent="0.2">
      <c r="A20" s="6"/>
      <c r="B20" s="11">
        <v>30</v>
      </c>
      <c r="C20" s="8" t="s">
        <v>21</v>
      </c>
      <c r="D20" s="9">
        <v>1000</v>
      </c>
      <c r="E20" s="9">
        <v>150</v>
      </c>
      <c r="F20" s="14">
        <v>220</v>
      </c>
      <c r="G20" s="14">
        <f t="shared" si="1"/>
        <v>1.9650645449999999</v>
      </c>
      <c r="H20" s="10"/>
    </row>
    <row r="21" spans="1:8" x14ac:dyDescent="0.2">
      <c r="A21" s="6"/>
      <c r="B21" s="11">
        <v>32</v>
      </c>
      <c r="C21" s="8" t="s">
        <v>8</v>
      </c>
      <c r="D21" s="9">
        <v>3000</v>
      </c>
      <c r="E21" s="9">
        <v>40</v>
      </c>
      <c r="F21" s="14">
        <v>150</v>
      </c>
      <c r="G21" s="14">
        <f t="shared" si="1"/>
        <v>2.2358067712</v>
      </c>
      <c r="H21" s="10"/>
    </row>
    <row r="22" spans="1:8" x14ac:dyDescent="0.2">
      <c r="A22" s="6"/>
      <c r="B22" s="11">
        <v>35</v>
      </c>
      <c r="C22" s="8" t="s">
        <v>35</v>
      </c>
      <c r="D22" s="9">
        <v>1000</v>
      </c>
      <c r="E22" s="9">
        <v>5</v>
      </c>
      <c r="F22" s="14">
        <v>200</v>
      </c>
      <c r="G22" s="14">
        <f t="shared" si="1"/>
        <v>2.6746711862499994</v>
      </c>
      <c r="H22" s="10"/>
    </row>
    <row r="23" spans="1:8" x14ac:dyDescent="0.2">
      <c r="A23" s="6"/>
      <c r="B23" s="11">
        <v>36</v>
      </c>
      <c r="C23" s="8" t="s">
        <v>35</v>
      </c>
      <c r="D23" s="9">
        <v>4000</v>
      </c>
      <c r="E23" s="9">
        <v>60</v>
      </c>
      <c r="F23" s="14">
        <v>200</v>
      </c>
      <c r="G23" s="14">
        <f t="shared" si="1"/>
        <v>2.8296929447999997</v>
      </c>
      <c r="H23" s="10"/>
    </row>
    <row r="24" spans="1:8" x14ac:dyDescent="0.2">
      <c r="A24" s="6"/>
      <c r="B24" s="11">
        <v>40</v>
      </c>
      <c r="C24" s="8" t="s">
        <v>39</v>
      </c>
      <c r="D24" s="9">
        <v>5000</v>
      </c>
      <c r="E24" s="9">
        <v>100</v>
      </c>
      <c r="F24" s="14">
        <v>150</v>
      </c>
      <c r="G24" s="14">
        <f t="shared" si="1"/>
        <v>3.4934480799999994</v>
      </c>
      <c r="H24" s="10"/>
    </row>
    <row r="25" spans="1:8" x14ac:dyDescent="0.2">
      <c r="A25" s="6"/>
      <c r="B25" s="11">
        <v>40</v>
      </c>
      <c r="C25" s="8" t="s">
        <v>35</v>
      </c>
      <c r="D25" s="9">
        <v>3000</v>
      </c>
      <c r="E25" s="9">
        <v>35</v>
      </c>
      <c r="F25" s="14">
        <v>275</v>
      </c>
      <c r="G25" s="14">
        <f t="shared" si="1"/>
        <v>3.4934480799999994</v>
      </c>
      <c r="H25" s="8" t="s">
        <v>40</v>
      </c>
    </row>
    <row r="26" spans="1:8" x14ac:dyDescent="0.2">
      <c r="A26" s="6"/>
      <c r="B26" s="11">
        <v>42</v>
      </c>
      <c r="C26" s="8" t="s">
        <v>41</v>
      </c>
      <c r="D26" s="9">
        <v>3000</v>
      </c>
      <c r="E26" s="9">
        <v>40</v>
      </c>
      <c r="F26" s="14">
        <v>150</v>
      </c>
      <c r="G26" s="14">
        <f t="shared" si="1"/>
        <v>3.8515265082000001</v>
      </c>
      <c r="H26" s="10"/>
    </row>
    <row r="27" spans="1:8" x14ac:dyDescent="0.2">
      <c r="A27" s="6"/>
      <c r="B27" s="11">
        <v>45</v>
      </c>
      <c r="C27" s="8" t="s">
        <v>18</v>
      </c>
      <c r="D27" s="9">
        <v>2200</v>
      </c>
      <c r="E27" s="9">
        <v>80</v>
      </c>
      <c r="F27" s="14">
        <v>220</v>
      </c>
      <c r="G27" s="14">
        <f t="shared" si="1"/>
        <v>4.4213952262499987</v>
      </c>
      <c r="H27" s="10"/>
    </row>
    <row r="28" spans="1:8" x14ac:dyDescent="0.2">
      <c r="A28" s="6"/>
      <c r="B28" s="11">
        <v>45</v>
      </c>
      <c r="C28" s="8" t="s">
        <v>42</v>
      </c>
      <c r="D28" s="9">
        <v>1000</v>
      </c>
      <c r="E28" s="9">
        <v>5</v>
      </c>
      <c r="F28" s="14">
        <v>250</v>
      </c>
      <c r="G28" s="14">
        <f t="shared" si="1"/>
        <v>4.4213952262499987</v>
      </c>
      <c r="H28" s="10"/>
    </row>
    <row r="29" spans="1:8" x14ac:dyDescent="0.2">
      <c r="A29" s="6"/>
      <c r="B29" s="11">
        <v>45</v>
      </c>
      <c r="C29" s="8" t="s">
        <v>35</v>
      </c>
      <c r="D29" s="9">
        <v>5000</v>
      </c>
      <c r="E29" s="9">
        <v>160</v>
      </c>
      <c r="F29" s="14">
        <v>220</v>
      </c>
      <c r="G29" s="14">
        <f t="shared" si="1"/>
        <v>4.4213952262499987</v>
      </c>
      <c r="H29" s="10"/>
    </row>
    <row r="30" spans="1:8" x14ac:dyDescent="0.2">
      <c r="A30" s="6"/>
      <c r="B30" s="11">
        <v>50</v>
      </c>
      <c r="C30" s="8" t="s">
        <v>43</v>
      </c>
      <c r="D30" s="9">
        <v>1000</v>
      </c>
      <c r="E30" s="9">
        <v>5</v>
      </c>
      <c r="F30" s="14">
        <v>220</v>
      </c>
      <c r="G30" s="14">
        <f t="shared" si="1"/>
        <v>5.4585126249999991</v>
      </c>
      <c r="H30" s="10"/>
    </row>
    <row r="31" spans="1:8" x14ac:dyDescent="0.2">
      <c r="A31" s="6"/>
      <c r="B31" s="11">
        <v>50</v>
      </c>
      <c r="C31" s="8" t="s">
        <v>35</v>
      </c>
      <c r="D31" s="9">
        <v>3000</v>
      </c>
      <c r="E31" s="9">
        <v>40</v>
      </c>
      <c r="F31" s="14">
        <v>275</v>
      </c>
      <c r="G31" s="14">
        <f t="shared" si="1"/>
        <v>5.4585126249999991</v>
      </c>
      <c r="H31" s="8" t="s">
        <v>40</v>
      </c>
    </row>
    <row r="32" spans="1:8" x14ac:dyDescent="0.2">
      <c r="A32" s="6"/>
      <c r="B32" s="11">
        <v>55</v>
      </c>
      <c r="C32" s="8" t="s">
        <v>43</v>
      </c>
      <c r="D32" s="9">
        <v>1200</v>
      </c>
      <c r="E32" s="9">
        <v>10</v>
      </c>
      <c r="F32" s="14">
        <v>220</v>
      </c>
      <c r="G32" s="14">
        <f t="shared" si="1"/>
        <v>6.6048002762499989</v>
      </c>
      <c r="H32" s="10"/>
    </row>
    <row r="33" spans="1:8" x14ac:dyDescent="0.2">
      <c r="A33" s="6"/>
      <c r="B33" s="11">
        <v>60</v>
      </c>
      <c r="C33" s="8" t="s">
        <v>43</v>
      </c>
      <c r="D33" s="9">
        <v>1000</v>
      </c>
      <c r="E33" s="9">
        <v>10</v>
      </c>
      <c r="F33" s="14">
        <v>220</v>
      </c>
      <c r="G33" s="14">
        <f t="shared" si="1"/>
        <v>7.8602581799999998</v>
      </c>
      <c r="H33" s="10"/>
    </row>
    <row r="34" spans="1:8" x14ac:dyDescent="0.2">
      <c r="A34" s="6"/>
      <c r="B34" s="11">
        <v>60</v>
      </c>
      <c r="C34" s="8" t="s">
        <v>35</v>
      </c>
      <c r="D34" s="9">
        <v>3000</v>
      </c>
      <c r="E34" s="9">
        <v>80</v>
      </c>
      <c r="F34" s="9">
        <v>274</v>
      </c>
      <c r="G34" s="14">
        <f t="shared" si="1"/>
        <v>7.8602581799999998</v>
      </c>
      <c r="H34" s="8" t="s">
        <v>40</v>
      </c>
    </row>
    <row r="35" spans="1:8" x14ac:dyDescent="0.2">
      <c r="A35" s="6"/>
      <c r="B35" s="11">
        <v>70</v>
      </c>
      <c r="C35" s="8" t="s">
        <v>35</v>
      </c>
      <c r="D35" s="9">
        <v>3000</v>
      </c>
      <c r="E35" s="9">
        <v>60</v>
      </c>
      <c r="F35" s="9">
        <v>274</v>
      </c>
      <c r="G35" s="14">
        <f t="shared" si="1"/>
        <v>10.698684744999998</v>
      </c>
      <c r="H35" s="8" t="s">
        <v>40</v>
      </c>
    </row>
    <row r="36" spans="1:8" x14ac:dyDescent="0.2">
      <c r="A36" s="6"/>
      <c r="B36" s="11">
        <v>80</v>
      </c>
      <c r="C36" s="8" t="s">
        <v>35</v>
      </c>
      <c r="D36" s="9">
        <v>3000</v>
      </c>
      <c r="E36" s="9">
        <v>80</v>
      </c>
      <c r="F36" s="9">
        <v>274</v>
      </c>
      <c r="G36" s="14">
        <f t="shared" si="1"/>
        <v>13.973792319999998</v>
      </c>
      <c r="H36" s="10"/>
    </row>
    <row r="37" spans="1:8" x14ac:dyDescent="0.2">
      <c r="A37" s="6"/>
      <c r="B37" s="11">
        <v>95</v>
      </c>
      <c r="C37" s="8" t="s">
        <v>35</v>
      </c>
      <c r="D37" s="9">
        <v>3000</v>
      </c>
      <c r="E37" s="9">
        <v>0</v>
      </c>
      <c r="F37" s="9">
        <v>274</v>
      </c>
      <c r="G37" s="14">
        <f t="shared" si="1"/>
        <v>19.705230576249999</v>
      </c>
      <c r="H37" s="10"/>
    </row>
    <row r="38" spans="1:8" x14ac:dyDescent="0.2">
      <c r="A38" s="6"/>
      <c r="B38" s="11">
        <v>100</v>
      </c>
      <c r="C38" s="8" t="s">
        <v>35</v>
      </c>
      <c r="D38" s="9">
        <v>3000</v>
      </c>
      <c r="E38" s="9">
        <v>60</v>
      </c>
      <c r="F38" s="9">
        <v>274</v>
      </c>
      <c r="G38" s="14">
        <f t="shared" si="1"/>
        <v>21.834050499999996</v>
      </c>
      <c r="H38" s="8" t="s">
        <v>40</v>
      </c>
    </row>
    <row r="39" spans="1:8" x14ac:dyDescent="0.2">
      <c r="A39" s="6"/>
      <c r="B39" s="11">
        <v>110</v>
      </c>
      <c r="C39" s="8" t="s">
        <v>35</v>
      </c>
      <c r="D39" s="9">
        <v>2000</v>
      </c>
      <c r="E39" s="9">
        <v>60</v>
      </c>
      <c r="F39" s="9">
        <v>274</v>
      </c>
      <c r="G39" s="14">
        <f t="shared" si="1"/>
        <v>26.419201104999996</v>
      </c>
      <c r="H39" s="8" t="s">
        <v>40</v>
      </c>
    </row>
    <row r="40" spans="1:8" x14ac:dyDescent="0.2">
      <c r="A40" s="6"/>
      <c r="B40" s="11">
        <v>120</v>
      </c>
      <c r="C40" s="8" t="s">
        <v>35</v>
      </c>
      <c r="D40" s="9">
        <v>2000</v>
      </c>
      <c r="E40" s="9">
        <v>60</v>
      </c>
      <c r="F40" s="9">
        <v>274</v>
      </c>
      <c r="G40" s="14">
        <f t="shared" si="1"/>
        <v>31.441032719999999</v>
      </c>
      <c r="H40" s="8" t="s">
        <v>40</v>
      </c>
    </row>
    <row r="41" spans="1:8" x14ac:dyDescent="0.2">
      <c r="A41" s="6"/>
      <c r="B41" s="11">
        <v>140</v>
      </c>
      <c r="C41" s="8" t="s">
        <v>35</v>
      </c>
      <c r="D41" s="9">
        <v>2000</v>
      </c>
      <c r="E41" s="9">
        <v>80</v>
      </c>
      <c r="F41" s="9">
        <v>274</v>
      </c>
      <c r="G41" s="14">
        <f t="shared" si="1"/>
        <v>42.794738979999991</v>
      </c>
      <c r="H41" s="8" t="s">
        <v>40</v>
      </c>
    </row>
    <row r="42" spans="1:8" x14ac:dyDescent="0.2">
      <c r="A42" s="6"/>
      <c r="B42" s="11">
        <v>160</v>
      </c>
      <c r="C42" s="8" t="s">
        <v>35</v>
      </c>
      <c r="D42" s="9">
        <v>2000</v>
      </c>
      <c r="E42" s="9">
        <v>0</v>
      </c>
      <c r="F42" s="9">
        <v>274</v>
      </c>
      <c r="G42" s="14">
        <f t="shared" si="1"/>
        <v>55.89516927999999</v>
      </c>
      <c r="H42" s="8" t="s">
        <v>40</v>
      </c>
    </row>
    <row r="43" spans="1:8" x14ac:dyDescent="0.2">
      <c r="A43" s="6"/>
      <c r="B43" s="12"/>
      <c r="C43" s="10"/>
      <c r="D43" s="10"/>
      <c r="E43" s="10"/>
      <c r="F43" s="10"/>
      <c r="G43" s="14">
        <f t="shared" si="1"/>
        <v>0</v>
      </c>
      <c r="H43" s="10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</sheetData>
  <mergeCells count="1">
    <mergeCell ref="A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25" sqref="J25"/>
    </sheetView>
  </sheetViews>
  <sheetFormatPr defaultRowHeight="12.75" x14ac:dyDescent="0.2"/>
  <cols>
    <col min="1" max="1" width="16" customWidth="1"/>
    <col min="2" max="2" width="14" customWidth="1"/>
    <col min="3" max="3" width="11.5703125" customWidth="1"/>
    <col min="4" max="4" width="13" customWidth="1"/>
    <col min="5" max="5" width="13.140625" customWidth="1"/>
    <col min="6" max="6" width="13.28515625" customWidth="1"/>
    <col min="7" max="7" width="20.140625" customWidth="1"/>
  </cols>
  <sheetData>
    <row r="1" spans="1:8" ht="30" customHeight="1" x14ac:dyDescent="0.2">
      <c r="A1" s="23" t="s">
        <v>258</v>
      </c>
      <c r="B1" s="23"/>
      <c r="C1" s="23"/>
      <c r="D1" s="23"/>
      <c r="E1" s="23"/>
      <c r="F1" s="23"/>
      <c r="G1" s="23"/>
      <c r="H1" s="23"/>
    </row>
    <row r="2" spans="1:8" ht="22.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207</v>
      </c>
      <c r="C3" s="5" t="s">
        <v>196</v>
      </c>
      <c r="D3" s="5" t="s">
        <v>1</v>
      </c>
      <c r="E3" s="5" t="s">
        <v>46</v>
      </c>
      <c r="F3" s="5" t="s">
        <v>57</v>
      </c>
      <c r="G3" s="5" t="s">
        <v>6</v>
      </c>
      <c r="H3" s="15"/>
    </row>
    <row r="4" spans="1:8" x14ac:dyDescent="0.2">
      <c r="A4" s="6"/>
      <c r="B4" s="11">
        <v>3</v>
      </c>
      <c r="C4" s="8" t="s">
        <v>32</v>
      </c>
      <c r="D4" s="8"/>
      <c r="E4" s="9">
        <v>19.7</v>
      </c>
      <c r="F4" s="9">
        <v>1200</v>
      </c>
      <c r="G4" s="8" t="s">
        <v>246</v>
      </c>
      <c r="H4" s="10"/>
    </row>
    <row r="5" spans="1:8" x14ac:dyDescent="0.2">
      <c r="A5" s="6"/>
      <c r="B5" s="11">
        <v>10</v>
      </c>
      <c r="C5" s="8" t="s">
        <v>247</v>
      </c>
      <c r="D5" s="8" t="s">
        <v>248</v>
      </c>
      <c r="E5" s="9">
        <v>30</v>
      </c>
      <c r="F5" s="9">
        <v>900</v>
      </c>
      <c r="G5" s="10"/>
      <c r="H5" s="10"/>
    </row>
    <row r="6" spans="1:8" x14ac:dyDescent="0.2">
      <c r="A6" s="6"/>
      <c r="B6" s="18">
        <v>10</v>
      </c>
      <c r="C6" s="19" t="s">
        <v>249</v>
      </c>
      <c r="D6" s="19"/>
      <c r="E6" s="20">
        <v>5.05</v>
      </c>
      <c r="F6" s="20">
        <v>800</v>
      </c>
      <c r="G6" s="19" t="s">
        <v>250</v>
      </c>
      <c r="H6" s="10"/>
    </row>
    <row r="7" spans="1:8" x14ac:dyDescent="0.2">
      <c r="A7" s="6"/>
      <c r="B7" s="18">
        <v>10</v>
      </c>
      <c r="C7" s="19" t="s">
        <v>251</v>
      </c>
      <c r="D7" s="19"/>
      <c r="E7" s="20">
        <v>5.4</v>
      </c>
      <c r="F7" s="20">
        <v>800</v>
      </c>
      <c r="G7" s="21" t="s">
        <v>252</v>
      </c>
      <c r="H7" s="10"/>
    </row>
    <row r="8" spans="1:8" x14ac:dyDescent="0.2">
      <c r="A8" s="6"/>
      <c r="B8" s="18">
        <v>10</v>
      </c>
      <c r="C8" s="20">
        <v>300</v>
      </c>
      <c r="D8" s="19"/>
      <c r="E8" s="20">
        <v>4.5999999999999996</v>
      </c>
      <c r="F8" s="20">
        <v>800</v>
      </c>
      <c r="G8" s="20">
        <v>4.5999999999999996</v>
      </c>
      <c r="H8" s="10"/>
    </row>
    <row r="9" spans="1:8" x14ac:dyDescent="0.2">
      <c r="A9" s="6"/>
      <c r="B9" s="11">
        <v>12</v>
      </c>
      <c r="C9" s="9">
        <v>0.26</v>
      </c>
      <c r="D9" s="8" t="s">
        <v>38</v>
      </c>
      <c r="E9" s="9">
        <v>0.14000000000000001</v>
      </c>
      <c r="F9" s="9">
        <v>900</v>
      </c>
      <c r="G9" s="10"/>
      <c r="H9" s="10"/>
    </row>
    <row r="10" spans="1:8" x14ac:dyDescent="0.2">
      <c r="A10" s="6"/>
      <c r="B10" s="18">
        <v>14</v>
      </c>
      <c r="C10" s="20">
        <v>300</v>
      </c>
      <c r="D10" s="19" t="s">
        <v>248</v>
      </c>
      <c r="E10" s="20">
        <v>2</v>
      </c>
      <c r="F10" s="20">
        <v>800</v>
      </c>
      <c r="G10" s="10"/>
      <c r="H10" s="10"/>
    </row>
    <row r="11" spans="1:8" x14ac:dyDescent="0.2">
      <c r="A11" s="6"/>
      <c r="B11" s="18">
        <v>14</v>
      </c>
      <c r="C11" s="20">
        <v>300</v>
      </c>
      <c r="D11" s="19"/>
      <c r="E11" s="20">
        <v>0</v>
      </c>
      <c r="F11" s="20">
        <v>800</v>
      </c>
      <c r="G11" s="8"/>
      <c r="H11" s="10"/>
    </row>
    <row r="12" spans="1:8" x14ac:dyDescent="0.2">
      <c r="A12" s="6"/>
      <c r="B12" s="11">
        <v>15</v>
      </c>
      <c r="C12" s="8"/>
      <c r="D12" s="8"/>
      <c r="E12" s="9">
        <v>10</v>
      </c>
      <c r="F12" s="9">
        <v>900</v>
      </c>
      <c r="G12" s="8"/>
      <c r="H12" s="10"/>
    </row>
    <row r="13" spans="1:8" x14ac:dyDescent="0.2">
      <c r="A13" s="6"/>
      <c r="B13" s="11">
        <v>16</v>
      </c>
      <c r="C13" s="8" t="s">
        <v>38</v>
      </c>
      <c r="D13" s="8" t="s">
        <v>38</v>
      </c>
      <c r="E13" s="9">
        <v>10</v>
      </c>
      <c r="F13" s="9">
        <v>800</v>
      </c>
      <c r="G13" s="8" t="s">
        <v>38</v>
      </c>
      <c r="H13" s="10"/>
    </row>
    <row r="14" spans="1:8" x14ac:dyDescent="0.2">
      <c r="A14" s="6"/>
      <c r="B14" s="11">
        <v>18</v>
      </c>
      <c r="C14" s="8"/>
      <c r="D14" s="8"/>
      <c r="E14" s="9">
        <v>10</v>
      </c>
      <c r="F14" s="9">
        <v>900</v>
      </c>
      <c r="G14" s="10"/>
      <c r="H14" s="10"/>
    </row>
    <row r="15" spans="1:8" x14ac:dyDescent="0.2">
      <c r="A15" s="6"/>
      <c r="B15" s="18">
        <v>18</v>
      </c>
      <c r="C15" s="19" t="s">
        <v>253</v>
      </c>
      <c r="D15" s="19"/>
      <c r="E15" s="20">
        <v>4.8</v>
      </c>
      <c r="F15" s="20">
        <v>800</v>
      </c>
      <c r="G15" s="8" t="s">
        <v>10</v>
      </c>
      <c r="H15" s="10"/>
    </row>
    <row r="16" spans="1:8" x14ac:dyDescent="0.2">
      <c r="A16" s="6"/>
      <c r="B16" s="11">
        <v>19</v>
      </c>
      <c r="C16" s="8"/>
      <c r="D16" s="8"/>
      <c r="E16" s="9">
        <v>5</v>
      </c>
      <c r="F16" s="9">
        <v>900</v>
      </c>
      <c r="G16" s="10"/>
      <c r="H16" s="10"/>
    </row>
    <row r="17" spans="1:8" x14ac:dyDescent="0.2">
      <c r="A17" s="6"/>
      <c r="B17" s="18">
        <v>20</v>
      </c>
      <c r="C17" s="20">
        <v>1500</v>
      </c>
      <c r="D17" s="19"/>
      <c r="E17" s="20">
        <v>2.2999999999999998</v>
      </c>
      <c r="F17" s="20">
        <v>900</v>
      </c>
      <c r="G17" s="10"/>
      <c r="H17" s="10"/>
    </row>
    <row r="18" spans="1:8" x14ac:dyDescent="0.2">
      <c r="A18" s="6"/>
      <c r="B18" s="11">
        <v>20</v>
      </c>
      <c r="C18" s="8" t="s">
        <v>38</v>
      </c>
      <c r="D18" s="8" t="s">
        <v>38</v>
      </c>
      <c r="E18" s="9">
        <v>10</v>
      </c>
      <c r="F18" s="9">
        <v>800</v>
      </c>
      <c r="G18" s="8" t="s">
        <v>93</v>
      </c>
      <c r="H18" s="10"/>
    </row>
    <row r="19" spans="1:8" x14ac:dyDescent="0.2">
      <c r="A19" s="6"/>
      <c r="B19" s="11">
        <v>25</v>
      </c>
      <c r="C19" s="8" t="s">
        <v>38</v>
      </c>
      <c r="D19" s="8" t="s">
        <v>38</v>
      </c>
      <c r="E19" s="9">
        <v>10</v>
      </c>
      <c r="F19" s="9">
        <v>800</v>
      </c>
      <c r="G19" s="10"/>
      <c r="H19" s="10"/>
    </row>
    <row r="20" spans="1:8" x14ac:dyDescent="0.2">
      <c r="A20" s="6"/>
      <c r="B20" s="18">
        <v>30</v>
      </c>
      <c r="C20" s="19" t="s">
        <v>254</v>
      </c>
      <c r="D20" s="19"/>
      <c r="E20" s="20">
        <v>2.5</v>
      </c>
      <c r="F20" s="20">
        <v>800</v>
      </c>
      <c r="G20" s="20"/>
      <c r="H20" s="10"/>
    </row>
    <row r="21" spans="1:8" x14ac:dyDescent="0.2">
      <c r="A21" s="6"/>
      <c r="B21" s="11">
        <v>35</v>
      </c>
      <c r="C21" s="8" t="s">
        <v>255</v>
      </c>
      <c r="D21" s="8"/>
      <c r="E21" s="9">
        <v>10</v>
      </c>
      <c r="F21" s="9">
        <v>1200</v>
      </c>
      <c r="G21" s="10"/>
      <c r="H21" s="10"/>
    </row>
    <row r="22" spans="1:8" x14ac:dyDescent="0.2">
      <c r="A22" s="6"/>
      <c r="B22" s="11">
        <v>40</v>
      </c>
      <c r="C22" s="8" t="s">
        <v>38</v>
      </c>
      <c r="D22" s="8" t="s">
        <v>38</v>
      </c>
      <c r="E22" s="8" t="s">
        <v>38</v>
      </c>
      <c r="F22" s="9">
        <v>800</v>
      </c>
      <c r="G22" s="10"/>
      <c r="H22" s="10"/>
    </row>
    <row r="23" spans="1:8" x14ac:dyDescent="0.2">
      <c r="A23" s="6"/>
      <c r="B23" s="11">
        <v>90</v>
      </c>
      <c r="C23" s="10"/>
      <c r="D23" s="10"/>
      <c r="E23" s="10"/>
      <c r="F23" s="9">
        <v>800</v>
      </c>
      <c r="G23" s="10"/>
      <c r="H23" s="10"/>
    </row>
    <row r="24" spans="1:8" x14ac:dyDescent="0.2">
      <c r="A24" s="6"/>
      <c r="B24" s="11">
        <v>160</v>
      </c>
      <c r="C24" s="10"/>
      <c r="D24" s="10"/>
      <c r="E24" s="10"/>
      <c r="F24" s="9">
        <v>800</v>
      </c>
      <c r="G24" s="10"/>
      <c r="H24" s="10"/>
    </row>
    <row r="25" spans="1:8" x14ac:dyDescent="0.2">
      <c r="A25" s="6"/>
      <c r="B25" s="12"/>
      <c r="C25" s="10"/>
      <c r="D25" s="10"/>
      <c r="E25" s="10"/>
      <c r="F25" s="10"/>
      <c r="G25" s="10"/>
      <c r="H25" s="10"/>
    </row>
    <row r="26" spans="1:8" x14ac:dyDescent="0.2">
      <c r="A26" s="6"/>
      <c r="B26" s="7" t="s">
        <v>256</v>
      </c>
      <c r="C26" s="10"/>
      <c r="D26" s="8" t="s">
        <v>248</v>
      </c>
      <c r="E26" s="9">
        <v>40</v>
      </c>
      <c r="F26" s="9">
        <v>800</v>
      </c>
      <c r="G26" s="8" t="s">
        <v>257</v>
      </c>
      <c r="H26" s="10"/>
    </row>
    <row r="27" spans="1:8" x14ac:dyDescent="0.2">
      <c r="A27" s="6"/>
      <c r="B27" s="12"/>
      <c r="C27" s="10"/>
      <c r="D27" s="10"/>
      <c r="E27" s="10"/>
      <c r="F27" s="10"/>
      <c r="G27" s="10"/>
      <c r="H27" s="10"/>
    </row>
    <row r="28" spans="1:8" x14ac:dyDescent="0.2">
      <c r="A28" s="6"/>
      <c r="B28" s="12"/>
      <c r="C28" s="10"/>
      <c r="D28" s="10"/>
      <c r="E28" s="10"/>
      <c r="F28" s="10"/>
      <c r="G28" s="10"/>
      <c r="H28" s="10"/>
    </row>
    <row r="29" spans="1:8" x14ac:dyDescent="0.2">
      <c r="A29" s="6"/>
      <c r="B29" s="12"/>
      <c r="C29" s="10"/>
      <c r="D29" s="10"/>
      <c r="E29" s="10"/>
      <c r="F29" s="10"/>
      <c r="G29" s="10"/>
      <c r="H29" s="10"/>
    </row>
    <row r="30" spans="1:8" x14ac:dyDescent="0.2">
      <c r="A30" s="6"/>
      <c r="B30" s="12"/>
      <c r="C30" s="10"/>
      <c r="D30" s="10"/>
      <c r="E30" s="10"/>
      <c r="F30" s="10"/>
      <c r="G30" s="10"/>
      <c r="H30" s="10"/>
    </row>
    <row r="31" spans="1:8" x14ac:dyDescent="0.2">
      <c r="A31" s="6"/>
      <c r="B31" s="12"/>
      <c r="C31" s="10"/>
      <c r="D31" s="10"/>
      <c r="E31" s="10"/>
      <c r="F31" s="10"/>
      <c r="G31" s="10"/>
      <c r="H31" s="10"/>
    </row>
    <row r="32" spans="1:8" x14ac:dyDescent="0.2">
      <c r="A32" s="6"/>
      <c r="B32" s="12"/>
      <c r="C32" s="10"/>
      <c r="D32" s="10"/>
      <c r="E32" s="10"/>
      <c r="F32" s="10"/>
      <c r="G32" s="10"/>
      <c r="H32" s="10"/>
    </row>
    <row r="33" spans="1:8" x14ac:dyDescent="0.2">
      <c r="A33" s="6"/>
      <c r="B33" s="12"/>
      <c r="C33" s="10"/>
      <c r="D33" s="10"/>
      <c r="E33" s="10"/>
      <c r="F33" s="10"/>
      <c r="G33" s="10"/>
      <c r="H33" s="10"/>
    </row>
    <row r="34" spans="1:8" x14ac:dyDescent="0.2">
      <c r="A34" s="6"/>
      <c r="B34" s="12"/>
      <c r="C34" s="10"/>
      <c r="D34" s="10"/>
      <c r="E34" s="10"/>
      <c r="F34" s="10"/>
      <c r="G34" s="10"/>
      <c r="H34" s="10"/>
    </row>
    <row r="35" spans="1:8" x14ac:dyDescent="0.2">
      <c r="A35" s="6"/>
      <c r="B35" s="12"/>
      <c r="C35" s="10"/>
      <c r="D35" s="10"/>
      <c r="E35" s="10"/>
      <c r="F35" s="10"/>
      <c r="G35" s="10"/>
      <c r="H35" s="10"/>
    </row>
    <row r="36" spans="1:8" x14ac:dyDescent="0.2">
      <c r="A36" s="6"/>
      <c r="B36" s="12"/>
      <c r="C36" s="10"/>
      <c r="D36" s="10"/>
      <c r="E36" s="10"/>
      <c r="F36" s="10"/>
      <c r="G36" s="10"/>
      <c r="H36" s="10"/>
    </row>
  </sheetData>
  <mergeCells count="1">
    <mergeCell ref="A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28" sqref="H26:H28"/>
    </sheetView>
  </sheetViews>
  <sheetFormatPr defaultRowHeight="12.75" x14ac:dyDescent="0.2"/>
  <cols>
    <col min="1" max="1" width="15.140625" customWidth="1"/>
    <col min="2" max="2" width="15" customWidth="1"/>
    <col min="3" max="3" width="11.42578125" customWidth="1"/>
    <col min="4" max="4" width="11.7109375" customWidth="1"/>
    <col min="5" max="5" width="12.85546875" customWidth="1"/>
    <col min="6" max="6" width="13.140625" customWidth="1"/>
    <col min="7" max="7" width="11.85546875" customWidth="1"/>
    <col min="8" max="8" width="18.28515625" customWidth="1"/>
  </cols>
  <sheetData>
    <row r="1" spans="1:8" ht="32.25" customHeight="1" x14ac:dyDescent="0.2">
      <c r="A1" s="23" t="s">
        <v>271</v>
      </c>
      <c r="B1" s="23"/>
      <c r="C1" s="23"/>
      <c r="D1" s="23"/>
      <c r="E1" s="23"/>
      <c r="F1" s="23"/>
      <c r="G1" s="23"/>
      <c r="H1" s="23"/>
    </row>
    <row r="2" spans="1:8" ht="18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259</v>
      </c>
      <c r="C3" s="5" t="s">
        <v>260</v>
      </c>
      <c r="D3" s="5" t="s">
        <v>261</v>
      </c>
      <c r="E3" s="5" t="s">
        <v>57</v>
      </c>
      <c r="F3" s="5" t="s">
        <v>262</v>
      </c>
      <c r="G3" s="5" t="s">
        <v>46</v>
      </c>
      <c r="H3" s="5" t="s">
        <v>165</v>
      </c>
    </row>
    <row r="4" spans="1:8" x14ac:dyDescent="0.2">
      <c r="A4" s="6"/>
      <c r="B4" s="12"/>
      <c r="C4" s="10"/>
      <c r="D4" s="10"/>
      <c r="E4" s="10"/>
      <c r="F4" s="10"/>
      <c r="G4" s="10"/>
      <c r="H4" s="10"/>
    </row>
    <row r="5" spans="1:8" x14ac:dyDescent="0.2">
      <c r="A5" s="6"/>
      <c r="B5" s="11">
        <v>60</v>
      </c>
      <c r="C5" s="10"/>
      <c r="D5" s="10"/>
      <c r="E5" s="9">
        <v>15</v>
      </c>
      <c r="F5" s="10"/>
      <c r="G5" s="9">
        <v>300</v>
      </c>
      <c r="H5" s="10"/>
    </row>
    <row r="6" spans="1:8" x14ac:dyDescent="0.2">
      <c r="A6" s="6"/>
      <c r="B6" s="11">
        <v>75</v>
      </c>
      <c r="C6" s="10"/>
      <c r="D6" s="10"/>
      <c r="E6" s="9">
        <v>15</v>
      </c>
      <c r="F6" s="10"/>
      <c r="G6" s="9">
        <v>300</v>
      </c>
      <c r="H6" s="10"/>
    </row>
    <row r="7" spans="1:8" x14ac:dyDescent="0.2">
      <c r="A7" s="6"/>
      <c r="B7" s="11">
        <v>90</v>
      </c>
      <c r="C7" s="10"/>
      <c r="D7" s="10"/>
      <c r="E7" s="9">
        <v>15</v>
      </c>
      <c r="F7" s="10"/>
      <c r="G7" s="9">
        <v>300</v>
      </c>
      <c r="H7" s="10"/>
    </row>
    <row r="8" spans="1:8" x14ac:dyDescent="0.2">
      <c r="A8" s="6"/>
      <c r="B8" s="7" t="s">
        <v>263</v>
      </c>
      <c r="C8" s="8" t="s">
        <v>264</v>
      </c>
      <c r="D8" s="9">
        <v>31.52</v>
      </c>
      <c r="E8" s="9">
        <v>15</v>
      </c>
      <c r="F8" s="9">
        <f>D8*E8</f>
        <v>472.8</v>
      </c>
      <c r="G8" s="9">
        <v>900</v>
      </c>
      <c r="H8" s="10"/>
    </row>
    <row r="9" spans="1:8" x14ac:dyDescent="0.2">
      <c r="A9" s="6"/>
      <c r="B9" s="7" t="s">
        <v>265</v>
      </c>
      <c r="C9" s="8" t="s">
        <v>266</v>
      </c>
      <c r="D9" s="9">
        <v>54.9</v>
      </c>
      <c r="E9" s="9">
        <v>15</v>
      </c>
      <c r="F9" s="9">
        <f>D9*E9</f>
        <v>823.5</v>
      </c>
      <c r="G9" s="9">
        <v>3000</v>
      </c>
      <c r="H9" s="10"/>
    </row>
    <row r="10" spans="1:8" x14ac:dyDescent="0.2">
      <c r="A10" s="6"/>
      <c r="B10" s="7" t="s">
        <v>267</v>
      </c>
      <c r="C10" s="22" t="s">
        <v>268</v>
      </c>
      <c r="D10" s="9">
        <v>82.47</v>
      </c>
      <c r="E10" s="9">
        <v>15</v>
      </c>
      <c r="F10" s="9">
        <f>D10*E10</f>
        <v>1237.05</v>
      </c>
      <c r="G10" s="9">
        <v>5000</v>
      </c>
      <c r="H10" s="10"/>
    </row>
    <row r="11" spans="1:8" x14ac:dyDescent="0.2">
      <c r="A11" s="6"/>
      <c r="B11" s="7" t="s">
        <v>269</v>
      </c>
      <c r="C11" s="22">
        <v>39478</v>
      </c>
      <c r="D11" s="9">
        <v>103</v>
      </c>
      <c r="E11" s="9">
        <v>14</v>
      </c>
      <c r="F11" s="9">
        <f>D11*E11</f>
        <v>1442</v>
      </c>
      <c r="G11" s="9">
        <v>18000</v>
      </c>
      <c r="H11" s="10"/>
    </row>
    <row r="12" spans="1:8" x14ac:dyDescent="0.2">
      <c r="A12" s="6"/>
      <c r="B12" s="7" t="s">
        <v>270</v>
      </c>
      <c r="C12" s="10"/>
      <c r="D12" s="10"/>
      <c r="E12" s="9">
        <v>15</v>
      </c>
      <c r="F12" s="10"/>
      <c r="G12" s="9">
        <v>7000</v>
      </c>
      <c r="H12" s="10"/>
    </row>
    <row r="13" spans="1:8" x14ac:dyDescent="0.2">
      <c r="A13" s="6"/>
      <c r="B13" s="12"/>
      <c r="C13" s="10"/>
      <c r="D13" s="10"/>
      <c r="E13" s="10"/>
      <c r="F13" s="10"/>
      <c r="G13" s="10"/>
      <c r="H13" s="10"/>
    </row>
    <row r="14" spans="1:8" x14ac:dyDescent="0.2">
      <c r="A14" s="6"/>
      <c r="B14" s="12"/>
      <c r="C14" s="10"/>
      <c r="D14" s="10"/>
      <c r="E14" s="10"/>
      <c r="F14" s="10"/>
      <c r="G14" s="10"/>
      <c r="H14" s="10"/>
    </row>
    <row r="15" spans="1:8" x14ac:dyDescent="0.2">
      <c r="A15" s="6"/>
      <c r="B15" s="12"/>
      <c r="C15" s="10"/>
      <c r="D15" s="10"/>
      <c r="E15" s="10"/>
      <c r="F15" s="10"/>
      <c r="G15" s="10"/>
      <c r="H15" s="10"/>
    </row>
    <row r="16" spans="1:8" x14ac:dyDescent="0.2">
      <c r="A16" s="6"/>
      <c r="B16" s="12"/>
      <c r="C16" s="10"/>
      <c r="D16" s="10"/>
      <c r="E16" s="10"/>
      <c r="F16" s="10"/>
      <c r="G16" s="10"/>
      <c r="H16" s="10"/>
    </row>
    <row r="17" spans="1:8" x14ac:dyDescent="0.2">
      <c r="A17" s="6"/>
      <c r="B17" s="12"/>
      <c r="C17" s="10"/>
      <c r="D17" s="10"/>
      <c r="E17" s="10"/>
      <c r="F17" s="10"/>
      <c r="G17" s="10"/>
      <c r="H17" s="10"/>
    </row>
    <row r="18" spans="1:8" x14ac:dyDescent="0.2">
      <c r="A18" s="6"/>
      <c r="B18" s="12"/>
      <c r="C18" s="10"/>
      <c r="D18" s="10"/>
      <c r="E18" s="10"/>
      <c r="F18" s="10"/>
      <c r="G18" s="10"/>
      <c r="H18" s="10"/>
    </row>
    <row r="19" spans="1:8" x14ac:dyDescent="0.2">
      <c r="A19" s="6"/>
      <c r="B19" s="12"/>
      <c r="C19" s="10"/>
      <c r="D19" s="10"/>
      <c r="E19" s="10"/>
      <c r="F19" s="10"/>
      <c r="G19" s="10"/>
      <c r="H19" s="10"/>
    </row>
    <row r="20" spans="1:8" x14ac:dyDescent="0.2">
      <c r="A20" s="6"/>
      <c r="B20" s="12"/>
      <c r="C20" s="10"/>
      <c r="D20" s="10"/>
      <c r="E20" s="10"/>
      <c r="F20" s="10"/>
      <c r="G20" s="10"/>
      <c r="H20" s="10"/>
    </row>
    <row r="21" spans="1:8" x14ac:dyDescent="0.2">
      <c r="A21" s="6"/>
      <c r="B21" s="12"/>
      <c r="C21" s="10"/>
      <c r="D21" s="10"/>
      <c r="E21" s="10"/>
      <c r="F21" s="10"/>
      <c r="G21" s="10"/>
      <c r="H21" s="10"/>
    </row>
    <row r="22" spans="1:8" x14ac:dyDescent="0.2">
      <c r="A22" s="6"/>
      <c r="B22" s="12"/>
      <c r="C22" s="10"/>
      <c r="D22" s="10"/>
      <c r="E22" s="10"/>
      <c r="F22" s="10"/>
      <c r="G22" s="10"/>
      <c r="H22" s="10"/>
    </row>
    <row r="23" spans="1:8" x14ac:dyDescent="0.2">
      <c r="A23" s="6"/>
      <c r="B23" s="12"/>
      <c r="C23" s="10"/>
      <c r="D23" s="10"/>
      <c r="E23" s="10"/>
      <c r="F23" s="10"/>
      <c r="G23" s="10"/>
      <c r="H23" s="10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N24" sqref="N24"/>
    </sheetView>
  </sheetViews>
  <sheetFormatPr defaultRowHeight="12.75" x14ac:dyDescent="0.2"/>
  <cols>
    <col min="1" max="1" width="15.5703125" customWidth="1"/>
    <col min="2" max="2" width="11.28515625" customWidth="1"/>
    <col min="3" max="3" width="11.85546875" customWidth="1"/>
    <col min="4" max="4" width="11.140625" customWidth="1"/>
    <col min="5" max="5" width="12.28515625" customWidth="1"/>
    <col min="6" max="6" width="31" customWidth="1"/>
  </cols>
  <sheetData>
    <row r="1" spans="1:7" ht="31.5" customHeight="1" x14ac:dyDescent="0.2">
      <c r="A1" s="23" t="s">
        <v>55</v>
      </c>
      <c r="B1" s="23"/>
      <c r="C1" s="23"/>
      <c r="D1" s="23"/>
      <c r="E1" s="23"/>
      <c r="F1" s="23"/>
      <c r="G1" s="23"/>
    </row>
    <row r="2" spans="1:7" ht="21" customHeight="1" x14ac:dyDescent="0.2">
      <c r="A2" s="2"/>
      <c r="B2" s="2"/>
      <c r="C2" s="2"/>
      <c r="D2" s="2"/>
      <c r="E2" s="2"/>
      <c r="F2" s="2"/>
      <c r="G2" s="2"/>
    </row>
    <row r="3" spans="1:7" x14ac:dyDescent="0.2">
      <c r="A3" s="3"/>
      <c r="B3" s="4" t="s">
        <v>45</v>
      </c>
      <c r="C3" s="5" t="s">
        <v>1</v>
      </c>
      <c r="D3" s="5" t="s">
        <v>46</v>
      </c>
      <c r="E3" s="5" t="s">
        <v>47</v>
      </c>
      <c r="F3" s="5" t="s">
        <v>6</v>
      </c>
      <c r="G3" s="15"/>
    </row>
    <row r="4" spans="1:7" ht="25.5" x14ac:dyDescent="0.2">
      <c r="A4" s="6"/>
      <c r="B4" s="7" t="s">
        <v>48</v>
      </c>
      <c r="C4" s="8" t="s">
        <v>49</v>
      </c>
      <c r="D4" s="9">
        <v>100</v>
      </c>
      <c r="E4" s="9">
        <v>150</v>
      </c>
      <c r="F4" s="8" t="s">
        <v>50</v>
      </c>
      <c r="G4" s="10"/>
    </row>
    <row r="5" spans="1:7" ht="25.5" x14ac:dyDescent="0.2">
      <c r="A5" s="6"/>
      <c r="B5" s="7" t="s">
        <v>51</v>
      </c>
      <c r="C5" s="8" t="s">
        <v>49</v>
      </c>
      <c r="D5" s="9">
        <v>40</v>
      </c>
      <c r="E5" s="9">
        <v>150</v>
      </c>
      <c r="F5" s="8" t="s">
        <v>50</v>
      </c>
      <c r="G5" s="10"/>
    </row>
    <row r="6" spans="1:7" x14ac:dyDescent="0.2">
      <c r="A6" s="6"/>
      <c r="B6" s="7" t="s">
        <v>52</v>
      </c>
      <c r="C6" s="8" t="s">
        <v>18</v>
      </c>
      <c r="D6" s="9">
        <v>80</v>
      </c>
      <c r="E6" s="9">
        <v>150</v>
      </c>
      <c r="F6" s="8" t="s">
        <v>53</v>
      </c>
      <c r="G6" s="10"/>
    </row>
    <row r="7" spans="1:7" x14ac:dyDescent="0.2">
      <c r="A7" s="6"/>
      <c r="B7" s="7" t="s">
        <v>54</v>
      </c>
      <c r="C7" s="8" t="s">
        <v>49</v>
      </c>
      <c r="D7" s="9">
        <v>30</v>
      </c>
      <c r="E7" s="9">
        <v>150</v>
      </c>
      <c r="F7" s="8" t="s">
        <v>53</v>
      </c>
      <c r="G7" s="10"/>
    </row>
    <row r="8" spans="1:7" x14ac:dyDescent="0.2">
      <c r="A8" s="6"/>
      <c r="B8" s="12"/>
      <c r="C8" s="10"/>
      <c r="D8" s="10"/>
      <c r="E8" s="10"/>
      <c r="F8" s="10"/>
      <c r="G8" s="10"/>
    </row>
    <row r="9" spans="1:7" x14ac:dyDescent="0.2">
      <c r="A9" s="6"/>
      <c r="B9" s="12"/>
      <c r="C9" s="10"/>
      <c r="D9" s="10"/>
      <c r="E9" s="10"/>
      <c r="F9" s="10"/>
      <c r="G9" s="10"/>
    </row>
    <row r="10" spans="1:7" x14ac:dyDescent="0.2">
      <c r="A10" s="6"/>
      <c r="B10" s="12"/>
      <c r="C10" s="10"/>
      <c r="D10" s="10"/>
      <c r="E10" s="10"/>
      <c r="F10" s="10"/>
      <c r="G10" s="10"/>
    </row>
    <row r="11" spans="1:7" x14ac:dyDescent="0.2">
      <c r="A11" s="6"/>
      <c r="B11" s="12"/>
      <c r="C11" s="10"/>
      <c r="D11" s="10"/>
      <c r="E11" s="10"/>
      <c r="F11" s="10"/>
      <c r="G11" s="10"/>
    </row>
    <row r="12" spans="1:7" x14ac:dyDescent="0.2">
      <c r="A12" s="6"/>
      <c r="B12" s="12"/>
      <c r="C12" s="10"/>
      <c r="D12" s="10"/>
      <c r="E12" s="10"/>
      <c r="F12" s="10"/>
      <c r="G12" s="10"/>
    </row>
    <row r="13" spans="1:7" x14ac:dyDescent="0.2">
      <c r="A13" s="6"/>
      <c r="B13" s="12"/>
      <c r="C13" s="10"/>
      <c r="D13" s="10"/>
      <c r="E13" s="10"/>
      <c r="F13" s="10"/>
      <c r="G13" s="10"/>
    </row>
    <row r="14" spans="1:7" x14ac:dyDescent="0.2">
      <c r="A14" s="6"/>
      <c r="B14" s="12"/>
      <c r="C14" s="10"/>
      <c r="D14" s="10"/>
      <c r="E14" s="10"/>
      <c r="F14" s="10"/>
      <c r="G14" s="10"/>
    </row>
    <row r="15" spans="1:7" x14ac:dyDescent="0.2">
      <c r="A15" s="6"/>
      <c r="B15" s="12"/>
      <c r="C15" s="10"/>
      <c r="D15" s="10"/>
      <c r="E15" s="10"/>
      <c r="F15" s="10"/>
      <c r="G15" s="10"/>
    </row>
    <row r="16" spans="1:7" x14ac:dyDescent="0.2">
      <c r="A16" s="6"/>
      <c r="B16" s="12"/>
      <c r="C16" s="10"/>
      <c r="D16" s="10"/>
      <c r="E16" s="10"/>
      <c r="F16" s="10"/>
      <c r="G16" s="10"/>
    </row>
    <row r="17" spans="1:7" x14ac:dyDescent="0.2">
      <c r="A17" s="6"/>
      <c r="B17" s="12"/>
      <c r="C17" s="10"/>
      <c r="D17" s="10"/>
      <c r="E17" s="10"/>
      <c r="F17" s="10"/>
      <c r="G17" s="10"/>
    </row>
    <row r="18" spans="1:7" x14ac:dyDescent="0.2">
      <c r="A18" s="6"/>
      <c r="B18" s="12"/>
      <c r="C18" s="10"/>
      <c r="D18" s="10"/>
      <c r="E18" s="10"/>
      <c r="F18" s="10"/>
      <c r="G18" s="10"/>
    </row>
    <row r="19" spans="1:7" x14ac:dyDescent="0.2">
      <c r="A19" s="6"/>
      <c r="B19" s="12"/>
      <c r="C19" s="10"/>
      <c r="D19" s="10"/>
      <c r="E19" s="10"/>
      <c r="F19" s="10"/>
      <c r="G19" s="10"/>
    </row>
    <row r="20" spans="1:7" x14ac:dyDescent="0.2">
      <c r="A20" s="6"/>
      <c r="B20" s="12"/>
      <c r="C20" s="10"/>
      <c r="D20" s="10"/>
      <c r="E20" s="10"/>
      <c r="F20" s="10"/>
      <c r="G20" s="10"/>
    </row>
    <row r="21" spans="1:7" x14ac:dyDescent="0.2">
      <c r="A21" s="6"/>
      <c r="B21" s="12"/>
      <c r="C21" s="10"/>
      <c r="D21" s="10"/>
      <c r="E21" s="10"/>
      <c r="F21" s="10"/>
      <c r="G21" s="10"/>
    </row>
    <row r="22" spans="1:7" x14ac:dyDescent="0.2">
      <c r="A22" s="6"/>
      <c r="B22" s="12"/>
      <c r="C22" s="10"/>
      <c r="D22" s="10"/>
      <c r="E22" s="10"/>
      <c r="F22" s="10"/>
      <c r="G22" s="10"/>
    </row>
    <row r="23" spans="1:7" x14ac:dyDescent="0.2">
      <c r="A23" s="6"/>
      <c r="B23" s="12"/>
      <c r="C23" s="10"/>
      <c r="D23" s="10"/>
      <c r="E23" s="10"/>
      <c r="F23" s="10"/>
      <c r="G23" s="10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L23" sqref="L23"/>
    </sheetView>
  </sheetViews>
  <sheetFormatPr defaultRowHeight="12.75" x14ac:dyDescent="0.2"/>
  <cols>
    <col min="1" max="1" width="14.85546875" customWidth="1"/>
    <col min="2" max="2" width="12.5703125" customWidth="1"/>
    <col min="3" max="3" width="12.140625" customWidth="1"/>
    <col min="4" max="4" width="12.85546875" customWidth="1"/>
    <col min="5" max="5" width="12.7109375" customWidth="1"/>
    <col min="6" max="6" width="15.7109375" customWidth="1"/>
  </cols>
  <sheetData>
    <row r="1" spans="1:8" ht="29.25" customHeight="1" x14ac:dyDescent="0.2">
      <c r="A1" s="23" t="s">
        <v>62</v>
      </c>
      <c r="B1" s="23"/>
      <c r="C1" s="23"/>
      <c r="D1" s="23"/>
      <c r="E1" s="23"/>
      <c r="F1" s="23"/>
      <c r="G1" s="23"/>
      <c r="H1" s="23"/>
    </row>
    <row r="2" spans="1:8" ht="26.2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56</v>
      </c>
      <c r="C3" s="5" t="s">
        <v>1</v>
      </c>
      <c r="D3" s="5" t="s">
        <v>57</v>
      </c>
      <c r="E3" s="5" t="s">
        <v>58</v>
      </c>
      <c r="F3" s="5" t="s">
        <v>6</v>
      </c>
      <c r="G3" s="15"/>
      <c r="H3" s="15"/>
    </row>
    <row r="4" spans="1:8" x14ac:dyDescent="0.2">
      <c r="A4" s="6"/>
      <c r="B4" s="7" t="s">
        <v>59</v>
      </c>
      <c r="C4" s="8" t="s">
        <v>8</v>
      </c>
      <c r="D4" s="9">
        <v>250</v>
      </c>
      <c r="E4" s="9">
        <v>35.5</v>
      </c>
      <c r="F4" s="8" t="s">
        <v>60</v>
      </c>
      <c r="G4" s="10"/>
      <c r="H4" s="10"/>
    </row>
    <row r="5" spans="1:8" x14ac:dyDescent="0.2">
      <c r="A5" s="6"/>
      <c r="B5" s="7" t="s">
        <v>61</v>
      </c>
      <c r="C5" s="8" t="s">
        <v>8</v>
      </c>
      <c r="D5" s="9">
        <v>250</v>
      </c>
      <c r="E5" s="10"/>
      <c r="F5" s="8" t="s">
        <v>60</v>
      </c>
      <c r="G5" s="10"/>
      <c r="H5" s="10"/>
    </row>
    <row r="6" spans="1:8" x14ac:dyDescent="0.2">
      <c r="A6" s="6"/>
      <c r="B6" s="12"/>
      <c r="C6" s="10"/>
      <c r="D6" s="10"/>
      <c r="E6" s="10"/>
      <c r="F6" s="10"/>
      <c r="G6" s="10"/>
      <c r="H6" s="10"/>
    </row>
    <row r="7" spans="1:8" x14ac:dyDescent="0.2">
      <c r="A7" s="6"/>
      <c r="B7" s="12"/>
      <c r="C7" s="10"/>
      <c r="D7" s="10"/>
      <c r="E7" s="10"/>
      <c r="F7" s="10"/>
      <c r="G7" s="10"/>
      <c r="H7" s="10"/>
    </row>
    <row r="8" spans="1:8" x14ac:dyDescent="0.2">
      <c r="A8" s="6"/>
      <c r="B8" s="12"/>
      <c r="C8" s="10"/>
      <c r="D8" s="10"/>
      <c r="E8" s="10"/>
      <c r="F8" s="10"/>
      <c r="G8" s="10"/>
      <c r="H8" s="10"/>
    </row>
    <row r="9" spans="1:8" x14ac:dyDescent="0.2">
      <c r="A9" s="6"/>
      <c r="B9" s="12"/>
      <c r="C9" s="10"/>
      <c r="D9" s="10"/>
      <c r="E9" s="10"/>
      <c r="F9" s="10"/>
      <c r="G9" s="10"/>
      <c r="H9" s="10"/>
    </row>
    <row r="10" spans="1:8" x14ac:dyDescent="0.2">
      <c r="A10" s="6"/>
      <c r="B10" s="12"/>
      <c r="C10" s="10"/>
      <c r="D10" s="10"/>
      <c r="E10" s="10"/>
      <c r="F10" s="10"/>
      <c r="G10" s="10"/>
      <c r="H10" s="10"/>
    </row>
    <row r="11" spans="1:8" x14ac:dyDescent="0.2">
      <c r="A11" s="6"/>
      <c r="B11" s="12"/>
      <c r="C11" s="10"/>
      <c r="D11" s="10"/>
      <c r="E11" s="10"/>
      <c r="F11" s="10"/>
      <c r="G11" s="10"/>
      <c r="H11" s="10"/>
    </row>
    <row r="12" spans="1:8" x14ac:dyDescent="0.2">
      <c r="A12" s="6"/>
      <c r="B12" s="12"/>
      <c r="C12" s="10"/>
      <c r="D12" s="10"/>
      <c r="E12" s="10"/>
      <c r="F12" s="10"/>
      <c r="G12" s="10"/>
      <c r="H12" s="10"/>
    </row>
    <row r="13" spans="1:8" x14ac:dyDescent="0.2">
      <c r="A13" s="6"/>
      <c r="B13" s="12"/>
      <c r="C13" s="10"/>
      <c r="D13" s="10"/>
      <c r="E13" s="10"/>
      <c r="F13" s="10"/>
      <c r="G13" s="10"/>
      <c r="H13" s="10"/>
    </row>
    <row r="14" spans="1:8" x14ac:dyDescent="0.2">
      <c r="A14" s="6"/>
      <c r="B14" s="12"/>
      <c r="C14" s="10"/>
      <c r="D14" s="10"/>
      <c r="E14" s="10"/>
      <c r="F14" s="10"/>
      <c r="G14" s="10"/>
      <c r="H14" s="10"/>
    </row>
    <row r="15" spans="1:8" x14ac:dyDescent="0.2">
      <c r="A15" s="6"/>
      <c r="B15" s="12"/>
      <c r="C15" s="10"/>
      <c r="D15" s="10"/>
      <c r="E15" s="10"/>
      <c r="F15" s="10"/>
      <c r="G15" s="10"/>
      <c r="H15" s="10"/>
    </row>
    <row r="16" spans="1:8" x14ac:dyDescent="0.2">
      <c r="A16" s="6"/>
      <c r="B16" s="12"/>
      <c r="C16" s="10"/>
      <c r="D16" s="10"/>
      <c r="E16" s="10"/>
      <c r="F16" s="10"/>
      <c r="G16" s="10"/>
      <c r="H16" s="10"/>
    </row>
    <row r="17" spans="1:8" x14ac:dyDescent="0.2">
      <c r="A17" s="6"/>
      <c r="B17" s="12"/>
      <c r="C17" s="10"/>
      <c r="D17" s="10"/>
      <c r="E17" s="10"/>
      <c r="F17" s="10"/>
      <c r="G17" s="10"/>
      <c r="H17" s="10"/>
    </row>
    <row r="18" spans="1:8" x14ac:dyDescent="0.2">
      <c r="A18" s="6"/>
      <c r="B18" s="12"/>
      <c r="C18" s="10"/>
      <c r="D18" s="10"/>
      <c r="E18" s="10"/>
      <c r="F18" s="10"/>
      <c r="G18" s="10"/>
      <c r="H18" s="10"/>
    </row>
    <row r="19" spans="1:8" x14ac:dyDescent="0.2">
      <c r="A19" s="6"/>
      <c r="B19" s="12"/>
      <c r="C19" s="10"/>
      <c r="D19" s="10"/>
      <c r="E19" s="10"/>
      <c r="F19" s="10"/>
      <c r="G19" s="10"/>
      <c r="H19" s="10"/>
    </row>
    <row r="20" spans="1:8" x14ac:dyDescent="0.2">
      <c r="A20" s="6"/>
      <c r="B20" s="12"/>
      <c r="C20" s="10"/>
      <c r="D20" s="10"/>
      <c r="E20" s="10"/>
      <c r="F20" s="10"/>
      <c r="G20" s="10"/>
      <c r="H20" s="10"/>
    </row>
    <row r="21" spans="1:8" x14ac:dyDescent="0.2">
      <c r="A21" s="6"/>
      <c r="B21" s="12"/>
      <c r="C21" s="10"/>
      <c r="D21" s="10"/>
      <c r="E21" s="10"/>
      <c r="F21" s="10"/>
      <c r="G21" s="10"/>
      <c r="H21" s="10"/>
    </row>
    <row r="22" spans="1:8" x14ac:dyDescent="0.2">
      <c r="A22" s="6"/>
      <c r="B22" s="12"/>
      <c r="C22" s="10"/>
      <c r="D22" s="10"/>
      <c r="E22" s="10"/>
      <c r="F22" s="10"/>
      <c r="G22" s="10"/>
      <c r="H22" s="10"/>
    </row>
    <row r="23" spans="1:8" x14ac:dyDescent="0.2">
      <c r="A23" s="6"/>
      <c r="B23" s="12"/>
      <c r="C23" s="10"/>
      <c r="D23" s="10"/>
      <c r="E23" s="10"/>
      <c r="F23" s="10"/>
      <c r="G23" s="10"/>
      <c r="H23" s="10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5" sqref="J15:J16"/>
    </sheetView>
  </sheetViews>
  <sheetFormatPr defaultRowHeight="12.75" x14ac:dyDescent="0.2"/>
  <cols>
    <col min="1" max="1" width="16.42578125" customWidth="1"/>
    <col min="2" max="2" width="14.5703125" customWidth="1"/>
    <col min="3" max="3" width="12" customWidth="1"/>
    <col min="4" max="4" width="12.42578125" customWidth="1"/>
    <col min="5" max="5" width="23.7109375" customWidth="1"/>
  </cols>
  <sheetData>
    <row r="1" spans="1:7" ht="27" customHeight="1" x14ac:dyDescent="0.2">
      <c r="A1" s="23" t="s">
        <v>71</v>
      </c>
      <c r="B1" s="23"/>
      <c r="C1" s="23"/>
      <c r="D1" s="23"/>
      <c r="E1" s="23"/>
      <c r="F1" s="23"/>
      <c r="G1" s="23"/>
    </row>
    <row r="2" spans="1:7" ht="24" customHeight="1" x14ac:dyDescent="0.2">
      <c r="A2" s="2"/>
      <c r="B2" s="2"/>
      <c r="C2" s="2"/>
      <c r="D2" s="2"/>
      <c r="E2" s="2"/>
      <c r="F2" s="2"/>
      <c r="G2" s="2"/>
    </row>
    <row r="3" spans="1:7" ht="25.5" x14ac:dyDescent="0.2">
      <c r="A3" s="3"/>
      <c r="B3" s="4" t="s">
        <v>1</v>
      </c>
      <c r="C3" s="5" t="s">
        <v>57</v>
      </c>
      <c r="D3" s="5" t="s">
        <v>46</v>
      </c>
      <c r="E3" s="5" t="s">
        <v>6</v>
      </c>
      <c r="F3" s="15"/>
      <c r="G3" s="15"/>
    </row>
    <row r="4" spans="1:7" x14ac:dyDescent="0.2">
      <c r="A4" s="6"/>
      <c r="B4" s="7" t="s">
        <v>63</v>
      </c>
      <c r="C4" s="9">
        <v>190</v>
      </c>
      <c r="D4" s="9">
        <v>170</v>
      </c>
      <c r="E4" s="8" t="s">
        <v>64</v>
      </c>
      <c r="F4" s="10"/>
      <c r="G4" s="10"/>
    </row>
    <row r="5" spans="1:7" x14ac:dyDescent="0.2">
      <c r="A5" s="6"/>
      <c r="B5" s="7" t="s">
        <v>65</v>
      </c>
      <c r="C5" s="9">
        <v>1475</v>
      </c>
      <c r="D5" s="9">
        <v>80</v>
      </c>
      <c r="E5" s="8" t="s">
        <v>64</v>
      </c>
      <c r="F5" s="10"/>
      <c r="G5" s="10"/>
    </row>
    <row r="6" spans="1:7" x14ac:dyDescent="0.2">
      <c r="A6" s="6"/>
      <c r="B6" s="7" t="s">
        <v>66</v>
      </c>
      <c r="C6" s="9">
        <v>850</v>
      </c>
      <c r="D6" s="9">
        <v>160</v>
      </c>
      <c r="E6" s="8" t="s">
        <v>64</v>
      </c>
      <c r="F6" s="10"/>
      <c r="G6" s="10"/>
    </row>
    <row r="7" spans="1:7" x14ac:dyDescent="0.2">
      <c r="A7" s="6"/>
      <c r="B7" s="7" t="s">
        <v>67</v>
      </c>
      <c r="C7" s="9">
        <v>1700</v>
      </c>
      <c r="D7" s="9">
        <v>90</v>
      </c>
      <c r="E7" s="8" t="s">
        <v>64</v>
      </c>
      <c r="F7" s="10"/>
      <c r="G7" s="10"/>
    </row>
    <row r="8" spans="1:7" x14ac:dyDescent="0.2">
      <c r="A8" s="6"/>
      <c r="B8" s="7" t="s">
        <v>68</v>
      </c>
      <c r="C8" s="9">
        <v>155</v>
      </c>
      <c r="D8" s="9">
        <v>800</v>
      </c>
      <c r="E8" s="8" t="s">
        <v>64</v>
      </c>
      <c r="F8" s="10"/>
      <c r="G8" s="10"/>
    </row>
    <row r="9" spans="1:7" x14ac:dyDescent="0.2">
      <c r="A9" s="6"/>
      <c r="B9" s="7" t="s">
        <v>69</v>
      </c>
      <c r="C9" s="9">
        <v>190</v>
      </c>
      <c r="D9" s="9">
        <v>400</v>
      </c>
      <c r="E9" s="8" t="s">
        <v>70</v>
      </c>
      <c r="F9" s="10"/>
      <c r="G9" s="10"/>
    </row>
    <row r="10" spans="1:7" x14ac:dyDescent="0.2">
      <c r="A10" s="6"/>
      <c r="B10" s="12"/>
      <c r="C10" s="10"/>
      <c r="D10" s="10"/>
      <c r="E10" s="10"/>
      <c r="F10" s="10"/>
      <c r="G10" s="10"/>
    </row>
    <row r="11" spans="1:7" x14ac:dyDescent="0.2">
      <c r="A11" s="6"/>
      <c r="B11" s="12"/>
      <c r="C11" s="10"/>
      <c r="D11" s="10"/>
      <c r="E11" s="10"/>
      <c r="F11" s="10"/>
      <c r="G11" s="10"/>
    </row>
    <row r="12" spans="1:7" x14ac:dyDescent="0.2">
      <c r="A12" s="6"/>
      <c r="B12" s="12"/>
      <c r="C12" s="10"/>
      <c r="D12" s="10"/>
      <c r="E12" s="10"/>
      <c r="F12" s="10"/>
      <c r="G12" s="10"/>
    </row>
    <row r="13" spans="1:7" x14ac:dyDescent="0.2">
      <c r="A13" s="6"/>
      <c r="B13" s="12"/>
      <c r="C13" s="10"/>
      <c r="D13" s="10"/>
      <c r="E13" s="10"/>
      <c r="F13" s="10"/>
      <c r="G13" s="10"/>
    </row>
    <row r="14" spans="1:7" x14ac:dyDescent="0.2">
      <c r="A14" s="6"/>
      <c r="B14" s="12"/>
      <c r="C14" s="10"/>
      <c r="D14" s="10"/>
      <c r="E14" s="10"/>
      <c r="F14" s="10"/>
      <c r="G14" s="10"/>
    </row>
    <row r="15" spans="1:7" x14ac:dyDescent="0.2">
      <c r="A15" s="6"/>
      <c r="B15" s="12"/>
      <c r="C15" s="10"/>
      <c r="D15" s="10"/>
      <c r="E15" s="10"/>
      <c r="F15" s="10"/>
      <c r="G15" s="10"/>
    </row>
    <row r="16" spans="1:7" x14ac:dyDescent="0.2">
      <c r="A16" s="6"/>
      <c r="B16" s="12"/>
      <c r="C16" s="10"/>
      <c r="D16" s="10"/>
      <c r="E16" s="10"/>
      <c r="F16" s="10"/>
      <c r="G16" s="10"/>
    </row>
    <row r="17" spans="1:7" x14ac:dyDescent="0.2">
      <c r="A17" s="6"/>
      <c r="B17" s="12"/>
      <c r="C17" s="10"/>
      <c r="D17" s="10"/>
      <c r="E17" s="10"/>
      <c r="F17" s="10"/>
      <c r="G17" s="10"/>
    </row>
    <row r="18" spans="1:7" x14ac:dyDescent="0.2">
      <c r="A18" s="6"/>
      <c r="B18" s="12"/>
      <c r="C18" s="10"/>
      <c r="D18" s="10"/>
      <c r="E18" s="10"/>
      <c r="F18" s="10"/>
      <c r="G18" s="10"/>
    </row>
    <row r="19" spans="1:7" x14ac:dyDescent="0.2">
      <c r="A19" s="6"/>
      <c r="B19" s="12"/>
      <c r="C19" s="10"/>
      <c r="D19" s="10"/>
      <c r="E19" s="10"/>
      <c r="F19" s="10"/>
      <c r="G19" s="10"/>
    </row>
    <row r="20" spans="1:7" x14ac:dyDescent="0.2">
      <c r="A20" s="6"/>
      <c r="B20" s="12"/>
      <c r="C20" s="10"/>
      <c r="D20" s="10"/>
      <c r="E20" s="10"/>
      <c r="F20" s="10"/>
      <c r="G20" s="10"/>
    </row>
    <row r="21" spans="1:7" x14ac:dyDescent="0.2">
      <c r="A21" s="6"/>
      <c r="B21" s="12"/>
      <c r="C21" s="10"/>
      <c r="D21" s="10"/>
      <c r="E21" s="10"/>
      <c r="F21" s="10"/>
      <c r="G21" s="10"/>
    </row>
    <row r="22" spans="1:7" x14ac:dyDescent="0.2">
      <c r="A22" s="6"/>
      <c r="B22" s="12"/>
      <c r="C22" s="10"/>
      <c r="D22" s="10"/>
      <c r="E22" s="10"/>
      <c r="F22" s="10"/>
      <c r="G22" s="10"/>
    </row>
    <row r="23" spans="1:7" x14ac:dyDescent="0.2">
      <c r="A23" s="6"/>
      <c r="B23" s="12"/>
      <c r="C23" s="10"/>
      <c r="D23" s="10"/>
      <c r="E23" s="10"/>
      <c r="F23" s="10"/>
      <c r="G23" s="10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J7" sqref="J7"/>
    </sheetView>
  </sheetViews>
  <sheetFormatPr defaultRowHeight="12.75" x14ac:dyDescent="0.2"/>
  <cols>
    <col min="1" max="1" width="19.5703125" customWidth="1"/>
    <col min="2" max="2" width="13.85546875" customWidth="1"/>
    <col min="3" max="3" width="16.28515625" customWidth="1"/>
    <col min="4" max="5" width="13.7109375" customWidth="1"/>
    <col min="6" max="6" width="34.42578125" customWidth="1"/>
  </cols>
  <sheetData>
    <row r="1" spans="1:7" ht="27.75" customHeight="1" x14ac:dyDescent="0.2">
      <c r="A1" s="23" t="s">
        <v>107</v>
      </c>
      <c r="B1" s="23"/>
      <c r="C1" s="23"/>
      <c r="D1" s="23"/>
      <c r="E1" s="23"/>
      <c r="F1" s="23"/>
      <c r="G1" s="23"/>
    </row>
    <row r="2" spans="1:7" ht="21" customHeight="1" x14ac:dyDescent="0.2">
      <c r="A2" s="2"/>
      <c r="B2" s="2"/>
      <c r="C2" s="2"/>
      <c r="D2" s="2"/>
      <c r="E2" s="2"/>
      <c r="F2" s="2"/>
      <c r="G2" s="2"/>
    </row>
    <row r="3" spans="1:7" ht="38.25" x14ac:dyDescent="0.2">
      <c r="A3" s="3"/>
      <c r="B3" s="4" t="s">
        <v>72</v>
      </c>
      <c r="C3" s="5" t="s">
        <v>1</v>
      </c>
      <c r="D3" s="5" t="s">
        <v>73</v>
      </c>
      <c r="E3" s="5" t="s">
        <v>57</v>
      </c>
      <c r="F3" s="5" t="s">
        <v>6</v>
      </c>
      <c r="G3" s="15"/>
    </row>
    <row r="4" spans="1:7" x14ac:dyDescent="0.2">
      <c r="A4" s="6"/>
      <c r="B4" s="7" t="s">
        <v>74</v>
      </c>
      <c r="C4" s="8" t="s">
        <v>75</v>
      </c>
      <c r="D4" s="9">
        <v>74.2</v>
      </c>
      <c r="E4" s="9">
        <v>570</v>
      </c>
      <c r="F4" s="8" t="s">
        <v>38</v>
      </c>
      <c r="G4" s="10"/>
    </row>
    <row r="5" spans="1:7" x14ac:dyDescent="0.2">
      <c r="A5" s="6"/>
      <c r="B5" s="7" t="s">
        <v>76</v>
      </c>
      <c r="C5" s="8" t="s">
        <v>75</v>
      </c>
      <c r="D5" s="9">
        <v>42.4</v>
      </c>
      <c r="E5" s="9">
        <v>570</v>
      </c>
      <c r="F5" s="8" t="s">
        <v>77</v>
      </c>
      <c r="G5" s="10"/>
    </row>
    <row r="6" spans="1:7" x14ac:dyDescent="0.2">
      <c r="A6" s="6"/>
      <c r="B6" s="7" t="s">
        <v>78</v>
      </c>
      <c r="C6" s="8" t="s">
        <v>79</v>
      </c>
      <c r="D6" s="8" t="s">
        <v>80</v>
      </c>
      <c r="E6" s="9">
        <v>520</v>
      </c>
      <c r="F6" s="8" t="s">
        <v>81</v>
      </c>
      <c r="G6" s="10"/>
    </row>
    <row r="7" spans="1:7" x14ac:dyDescent="0.2">
      <c r="A7" s="6"/>
      <c r="B7" s="7" t="s">
        <v>82</v>
      </c>
      <c r="C7" s="8" t="s">
        <v>83</v>
      </c>
      <c r="D7" s="9">
        <v>250</v>
      </c>
      <c r="E7" s="9">
        <v>490</v>
      </c>
      <c r="F7" s="10"/>
      <c r="G7" s="10"/>
    </row>
    <row r="8" spans="1:7" x14ac:dyDescent="0.2">
      <c r="A8" s="6"/>
      <c r="B8" s="7" t="s">
        <v>84</v>
      </c>
      <c r="C8" s="8" t="s">
        <v>83</v>
      </c>
      <c r="D8" s="9">
        <v>200</v>
      </c>
      <c r="E8" s="9">
        <v>490</v>
      </c>
      <c r="F8" s="10"/>
      <c r="G8" s="10"/>
    </row>
    <row r="9" spans="1:7" x14ac:dyDescent="0.2">
      <c r="A9" s="6"/>
      <c r="B9" s="7" t="s">
        <v>85</v>
      </c>
      <c r="C9" s="8" t="s">
        <v>86</v>
      </c>
      <c r="D9" s="9">
        <v>100</v>
      </c>
      <c r="E9" s="9">
        <v>630</v>
      </c>
      <c r="F9" s="8" t="s">
        <v>87</v>
      </c>
      <c r="G9" s="10"/>
    </row>
    <row r="10" spans="1:7" ht="25.5" x14ac:dyDescent="0.2">
      <c r="A10" s="6"/>
      <c r="B10" s="7" t="s">
        <v>88</v>
      </c>
      <c r="C10" s="8" t="s">
        <v>75</v>
      </c>
      <c r="D10" s="9">
        <v>91</v>
      </c>
      <c r="E10" s="9">
        <v>570</v>
      </c>
      <c r="F10" s="8" t="s">
        <v>38</v>
      </c>
      <c r="G10" s="10"/>
    </row>
    <row r="11" spans="1:7" x14ac:dyDescent="0.2">
      <c r="A11" s="6"/>
      <c r="B11" s="7" t="s">
        <v>89</v>
      </c>
      <c r="C11" s="8" t="s">
        <v>79</v>
      </c>
      <c r="D11" s="8" t="s">
        <v>10</v>
      </c>
      <c r="E11" s="9">
        <v>580</v>
      </c>
      <c r="F11" s="8" t="s">
        <v>81</v>
      </c>
      <c r="G11" s="10"/>
    </row>
    <row r="12" spans="1:7" ht="25.5" x14ac:dyDescent="0.2">
      <c r="A12" s="6"/>
      <c r="B12" s="7" t="s">
        <v>90</v>
      </c>
      <c r="C12" s="8" t="s">
        <v>91</v>
      </c>
      <c r="D12" s="9">
        <v>100</v>
      </c>
      <c r="E12" s="9">
        <v>630</v>
      </c>
      <c r="F12" s="8" t="s">
        <v>87</v>
      </c>
      <c r="G12" s="10"/>
    </row>
    <row r="13" spans="1:7" ht="25.5" x14ac:dyDescent="0.2">
      <c r="A13" s="6"/>
      <c r="B13" s="7" t="s">
        <v>92</v>
      </c>
      <c r="C13" s="8" t="s">
        <v>79</v>
      </c>
      <c r="D13" s="8" t="s">
        <v>93</v>
      </c>
      <c r="E13" s="9">
        <v>600</v>
      </c>
      <c r="F13" s="8" t="s">
        <v>94</v>
      </c>
      <c r="G13" s="10"/>
    </row>
    <row r="14" spans="1:7" x14ac:dyDescent="0.2">
      <c r="A14" s="6"/>
      <c r="B14" s="7" t="s">
        <v>95</v>
      </c>
      <c r="C14" s="8" t="s">
        <v>79</v>
      </c>
      <c r="D14" s="10"/>
      <c r="E14" s="9">
        <v>520</v>
      </c>
      <c r="F14" s="8" t="s">
        <v>81</v>
      </c>
      <c r="G14" s="10"/>
    </row>
    <row r="15" spans="1:7" ht="25.5" x14ac:dyDescent="0.2">
      <c r="A15" s="6"/>
      <c r="B15" s="7" t="s">
        <v>96</v>
      </c>
      <c r="C15" s="8" t="s">
        <v>79</v>
      </c>
      <c r="D15" s="8" t="s">
        <v>93</v>
      </c>
      <c r="E15" s="9">
        <v>600</v>
      </c>
      <c r="F15" s="8" t="s">
        <v>94</v>
      </c>
      <c r="G15" s="10"/>
    </row>
    <row r="16" spans="1:7" x14ac:dyDescent="0.2">
      <c r="A16" s="6"/>
      <c r="B16" s="7" t="s">
        <v>97</v>
      </c>
      <c r="C16" s="8" t="s">
        <v>83</v>
      </c>
      <c r="D16" s="10"/>
      <c r="E16" s="9">
        <v>490</v>
      </c>
      <c r="F16" s="8" t="s">
        <v>98</v>
      </c>
      <c r="G16" s="10"/>
    </row>
    <row r="17" spans="1:7" x14ac:dyDescent="0.2">
      <c r="A17" s="6"/>
      <c r="B17" s="7" t="s">
        <v>99</v>
      </c>
      <c r="C17" s="8" t="s">
        <v>83</v>
      </c>
      <c r="D17" s="9">
        <v>11.8</v>
      </c>
      <c r="E17" s="9">
        <v>490</v>
      </c>
      <c r="F17" s="8" t="s">
        <v>98</v>
      </c>
      <c r="G17" s="10"/>
    </row>
    <row r="18" spans="1:7" x14ac:dyDescent="0.2">
      <c r="A18" s="6"/>
      <c r="B18" s="7" t="s">
        <v>100</v>
      </c>
      <c r="C18" s="8" t="s">
        <v>79</v>
      </c>
      <c r="D18" s="8" t="s">
        <v>10</v>
      </c>
      <c r="E18" s="9">
        <v>520</v>
      </c>
      <c r="F18" s="8" t="s">
        <v>81</v>
      </c>
      <c r="G18" s="10"/>
    </row>
    <row r="19" spans="1:7" x14ac:dyDescent="0.2">
      <c r="A19" s="6"/>
      <c r="B19" s="7" t="s">
        <v>101</v>
      </c>
      <c r="C19" s="8" t="s">
        <v>79</v>
      </c>
      <c r="D19" s="9">
        <v>20.399999999999999</v>
      </c>
      <c r="E19" s="9">
        <v>520</v>
      </c>
      <c r="F19" s="8" t="s">
        <v>81</v>
      </c>
      <c r="G19" s="10"/>
    </row>
    <row r="20" spans="1:7" ht="25.5" x14ac:dyDescent="0.2">
      <c r="A20" s="6"/>
      <c r="B20" s="7" t="s">
        <v>102</v>
      </c>
      <c r="C20" s="8" t="s">
        <v>83</v>
      </c>
      <c r="D20" s="9">
        <v>36.200000000000003</v>
      </c>
      <c r="E20" s="9">
        <v>470</v>
      </c>
      <c r="F20" s="8" t="s">
        <v>98</v>
      </c>
      <c r="G20" s="10"/>
    </row>
    <row r="21" spans="1:7" x14ac:dyDescent="0.2">
      <c r="A21" s="6"/>
      <c r="B21" s="7" t="s">
        <v>103</v>
      </c>
      <c r="C21" s="8" t="s">
        <v>83</v>
      </c>
      <c r="D21" s="10"/>
      <c r="E21" s="9">
        <v>490</v>
      </c>
      <c r="F21" s="10"/>
      <c r="G21" s="10"/>
    </row>
    <row r="22" spans="1:7" ht="25.5" x14ac:dyDescent="0.2">
      <c r="A22" s="6"/>
      <c r="B22" s="7" t="s">
        <v>104</v>
      </c>
      <c r="C22" s="8" t="s">
        <v>83</v>
      </c>
      <c r="D22" s="9">
        <v>66.8</v>
      </c>
      <c r="E22" s="9">
        <v>470</v>
      </c>
      <c r="F22" s="8" t="s">
        <v>98</v>
      </c>
      <c r="G22" s="10"/>
    </row>
    <row r="23" spans="1:7" ht="25.5" x14ac:dyDescent="0.2">
      <c r="A23" s="6"/>
      <c r="B23" s="7" t="s">
        <v>105</v>
      </c>
      <c r="C23" s="8" t="s">
        <v>83</v>
      </c>
      <c r="D23" s="9">
        <v>62.8</v>
      </c>
      <c r="E23" s="9">
        <v>470</v>
      </c>
      <c r="F23" s="8" t="s">
        <v>98</v>
      </c>
      <c r="G23" s="10"/>
    </row>
    <row r="24" spans="1:7" x14ac:dyDescent="0.2">
      <c r="A24" s="6"/>
      <c r="B24" s="7" t="s">
        <v>106</v>
      </c>
      <c r="C24" s="8" t="s">
        <v>79</v>
      </c>
      <c r="D24" s="8" t="s">
        <v>80</v>
      </c>
      <c r="E24" s="9">
        <v>520</v>
      </c>
      <c r="F24" s="8" t="s">
        <v>81</v>
      </c>
      <c r="G24" s="10"/>
    </row>
    <row r="25" spans="1:7" x14ac:dyDescent="0.2">
      <c r="A25" s="6"/>
      <c r="B25" s="12"/>
      <c r="C25" s="10"/>
      <c r="D25" s="10"/>
      <c r="E25" s="10"/>
      <c r="F25" s="10"/>
      <c r="G25" s="10"/>
    </row>
    <row r="26" spans="1:7" x14ac:dyDescent="0.2">
      <c r="A26" s="6"/>
      <c r="B26" s="12"/>
      <c r="C26" s="10"/>
      <c r="D26" s="10"/>
      <c r="E26" s="10"/>
      <c r="F26" s="10"/>
      <c r="G26" s="10"/>
    </row>
    <row r="27" spans="1:7" x14ac:dyDescent="0.2">
      <c r="A27" s="6"/>
      <c r="B27" s="12"/>
      <c r="C27" s="10"/>
      <c r="D27" s="10"/>
      <c r="E27" s="10"/>
      <c r="F27" s="10"/>
      <c r="G27" s="10"/>
    </row>
    <row r="28" spans="1:7" x14ac:dyDescent="0.2">
      <c r="A28" s="6"/>
      <c r="B28" s="12"/>
      <c r="C28" s="10"/>
      <c r="D28" s="10"/>
      <c r="E28" s="10"/>
      <c r="F28" s="10"/>
      <c r="G28" s="10"/>
    </row>
    <row r="29" spans="1:7" x14ac:dyDescent="0.2">
      <c r="A29" s="6"/>
      <c r="B29" s="12"/>
      <c r="C29" s="10"/>
      <c r="D29" s="10"/>
      <c r="E29" s="10"/>
      <c r="F29" s="10"/>
      <c r="G29" s="10"/>
    </row>
    <row r="30" spans="1:7" x14ac:dyDescent="0.2">
      <c r="A30" s="6"/>
      <c r="B30" s="12"/>
      <c r="C30" s="10"/>
      <c r="D30" s="10"/>
      <c r="E30" s="10"/>
      <c r="F30" s="10"/>
      <c r="G30" s="10"/>
    </row>
    <row r="31" spans="1:7" x14ac:dyDescent="0.2">
      <c r="A31" s="6"/>
      <c r="B31" s="12"/>
      <c r="C31" s="10"/>
      <c r="D31" s="10"/>
      <c r="E31" s="10"/>
      <c r="F31" s="10"/>
      <c r="G31" s="10"/>
    </row>
    <row r="32" spans="1:7" x14ac:dyDescent="0.2">
      <c r="A32" s="6"/>
      <c r="B32" s="12"/>
      <c r="C32" s="10"/>
      <c r="D32" s="10"/>
      <c r="E32" s="10"/>
      <c r="F32" s="10"/>
      <c r="G32" s="10"/>
    </row>
    <row r="33" spans="1:7" x14ac:dyDescent="0.2">
      <c r="A33" s="6"/>
      <c r="B33" s="12"/>
      <c r="C33" s="10"/>
      <c r="D33" s="10"/>
      <c r="E33" s="10"/>
      <c r="F33" s="10"/>
      <c r="G33" s="10"/>
    </row>
    <row r="34" spans="1:7" x14ac:dyDescent="0.2">
      <c r="A34" s="6"/>
      <c r="B34" s="12"/>
      <c r="C34" s="10"/>
      <c r="D34" s="10"/>
      <c r="E34" s="10"/>
      <c r="F34" s="10"/>
      <c r="G34" s="10"/>
    </row>
    <row r="35" spans="1:7" x14ac:dyDescent="0.2">
      <c r="A35" s="6"/>
      <c r="B35" s="12"/>
      <c r="C35" s="10"/>
      <c r="D35" s="10"/>
      <c r="E35" s="10"/>
      <c r="F35" s="10"/>
      <c r="G35" s="10"/>
    </row>
    <row r="36" spans="1:7" x14ac:dyDescent="0.2">
      <c r="A36" s="6"/>
      <c r="B36" s="12"/>
      <c r="C36" s="10"/>
      <c r="D36" s="10"/>
      <c r="E36" s="10"/>
      <c r="F36" s="10"/>
      <c r="G36" s="10"/>
    </row>
    <row r="37" spans="1:7" x14ac:dyDescent="0.2">
      <c r="A37" s="6"/>
      <c r="B37" s="12"/>
      <c r="C37" s="10"/>
      <c r="D37" s="10"/>
      <c r="E37" s="10"/>
      <c r="F37" s="10"/>
      <c r="G37" s="10"/>
    </row>
    <row r="38" spans="1:7" x14ac:dyDescent="0.2">
      <c r="A38" s="6"/>
      <c r="B38" s="12"/>
      <c r="C38" s="10"/>
      <c r="D38" s="10"/>
      <c r="E38" s="10"/>
      <c r="F38" s="10"/>
      <c r="G38" s="10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9" sqref="I9"/>
    </sheetView>
  </sheetViews>
  <sheetFormatPr defaultRowHeight="12.75" x14ac:dyDescent="0.2"/>
  <cols>
    <col min="1" max="1" width="17" customWidth="1"/>
    <col min="2" max="2" width="13.5703125" customWidth="1"/>
    <col min="3" max="3" width="16.7109375" customWidth="1"/>
    <col min="4" max="4" width="14.5703125" customWidth="1"/>
    <col min="5" max="5" width="13.140625" customWidth="1"/>
    <col min="6" max="6" width="24.85546875" customWidth="1"/>
  </cols>
  <sheetData>
    <row r="1" spans="1:7" ht="27" customHeight="1" x14ac:dyDescent="0.2">
      <c r="A1" s="23" t="s">
        <v>119</v>
      </c>
      <c r="B1" s="23"/>
      <c r="C1" s="23"/>
      <c r="D1" s="23"/>
      <c r="E1" s="23"/>
      <c r="F1" s="23"/>
      <c r="G1" s="23"/>
    </row>
    <row r="2" spans="1:7" ht="18" customHeight="1" x14ac:dyDescent="0.2">
      <c r="A2" s="2"/>
      <c r="B2" s="2"/>
      <c r="C2" s="2"/>
      <c r="D2" s="2"/>
      <c r="E2" s="2"/>
      <c r="F2" s="2"/>
      <c r="G2" s="2"/>
    </row>
    <row r="3" spans="1:7" ht="25.5" x14ac:dyDescent="0.2">
      <c r="A3" s="3"/>
      <c r="B3" s="4" t="s">
        <v>108</v>
      </c>
      <c r="C3" s="5" t="s">
        <v>1</v>
      </c>
      <c r="D3" s="5" t="s">
        <v>46</v>
      </c>
      <c r="E3" s="5" t="s">
        <v>57</v>
      </c>
      <c r="F3" s="5" t="s">
        <v>6</v>
      </c>
      <c r="G3" s="15"/>
    </row>
    <row r="4" spans="1:7" x14ac:dyDescent="0.2">
      <c r="A4" s="6"/>
      <c r="B4" s="7" t="s">
        <v>109</v>
      </c>
      <c r="C4" s="8" t="s">
        <v>110</v>
      </c>
      <c r="D4" s="9">
        <v>28.3</v>
      </c>
      <c r="E4" s="9">
        <v>600</v>
      </c>
      <c r="F4" s="8" t="s">
        <v>60</v>
      </c>
      <c r="G4" s="10"/>
    </row>
    <row r="5" spans="1:7" x14ac:dyDescent="0.2">
      <c r="A5" s="6"/>
      <c r="B5" s="7" t="s">
        <v>111</v>
      </c>
      <c r="C5" s="8" t="s">
        <v>112</v>
      </c>
      <c r="D5" s="9">
        <v>58.5</v>
      </c>
      <c r="E5" s="9">
        <v>1800</v>
      </c>
      <c r="F5" s="8" t="s">
        <v>113</v>
      </c>
      <c r="G5" s="10"/>
    </row>
    <row r="6" spans="1:7" x14ac:dyDescent="0.2">
      <c r="A6" s="6"/>
      <c r="B6" s="7" t="s">
        <v>114</v>
      </c>
      <c r="C6" s="8" t="s">
        <v>110</v>
      </c>
      <c r="D6" s="9">
        <v>50</v>
      </c>
      <c r="E6" s="9">
        <v>600</v>
      </c>
      <c r="F6" s="8" t="s">
        <v>60</v>
      </c>
      <c r="G6" s="10"/>
    </row>
    <row r="7" spans="1:7" x14ac:dyDescent="0.2">
      <c r="A7" s="6"/>
      <c r="B7" s="7" t="s">
        <v>115</v>
      </c>
      <c r="C7" s="8" t="s">
        <v>110</v>
      </c>
      <c r="D7" s="9">
        <v>65</v>
      </c>
      <c r="E7" s="9">
        <v>600</v>
      </c>
      <c r="F7" s="8" t="s">
        <v>60</v>
      </c>
      <c r="G7" s="10"/>
    </row>
    <row r="8" spans="1:7" x14ac:dyDescent="0.2">
      <c r="A8" s="6"/>
      <c r="B8" s="7" t="s">
        <v>116</v>
      </c>
      <c r="C8" s="8" t="s">
        <v>117</v>
      </c>
      <c r="D8" s="9">
        <v>300</v>
      </c>
      <c r="E8" s="9">
        <v>900</v>
      </c>
      <c r="F8" s="8" t="s">
        <v>118</v>
      </c>
      <c r="G8" s="10"/>
    </row>
    <row r="9" spans="1:7" x14ac:dyDescent="0.2">
      <c r="A9" s="6"/>
      <c r="B9" s="12"/>
      <c r="C9" s="10"/>
      <c r="D9" s="10"/>
      <c r="E9" s="10"/>
      <c r="F9" s="10"/>
      <c r="G9" s="10"/>
    </row>
    <row r="10" spans="1:7" x14ac:dyDescent="0.2">
      <c r="A10" s="6"/>
      <c r="B10" s="12"/>
      <c r="C10" s="10"/>
      <c r="D10" s="10"/>
      <c r="E10" s="10"/>
      <c r="F10" s="10"/>
      <c r="G10" s="10"/>
    </row>
    <row r="11" spans="1:7" x14ac:dyDescent="0.2">
      <c r="A11" s="6"/>
      <c r="B11" s="12"/>
      <c r="C11" s="10"/>
      <c r="D11" s="10"/>
      <c r="E11" s="10"/>
      <c r="F11" s="10"/>
      <c r="G11" s="10"/>
    </row>
    <row r="12" spans="1:7" x14ac:dyDescent="0.2">
      <c r="A12" s="6"/>
      <c r="B12" s="12"/>
      <c r="C12" s="10"/>
      <c r="D12" s="10"/>
      <c r="E12" s="10"/>
      <c r="F12" s="10"/>
      <c r="G12" s="10"/>
    </row>
    <row r="13" spans="1:7" x14ac:dyDescent="0.2">
      <c r="A13" s="6"/>
      <c r="B13" s="12"/>
      <c r="C13" s="10"/>
      <c r="D13" s="10"/>
      <c r="E13" s="10"/>
      <c r="F13" s="10"/>
      <c r="G13" s="10"/>
    </row>
    <row r="14" spans="1:7" x14ac:dyDescent="0.2">
      <c r="A14" s="6"/>
      <c r="B14" s="12"/>
      <c r="C14" s="10"/>
      <c r="D14" s="10"/>
      <c r="E14" s="10"/>
      <c r="F14" s="10"/>
      <c r="G14" s="10"/>
    </row>
    <row r="15" spans="1:7" x14ac:dyDescent="0.2">
      <c r="A15" s="6"/>
      <c r="B15" s="12"/>
      <c r="C15" s="10"/>
      <c r="D15" s="10"/>
      <c r="E15" s="10"/>
      <c r="F15" s="10"/>
      <c r="G15" s="10"/>
    </row>
    <row r="16" spans="1:7" x14ac:dyDescent="0.2">
      <c r="A16" s="6"/>
      <c r="B16" s="12"/>
      <c r="C16" s="10"/>
      <c r="D16" s="10"/>
      <c r="E16" s="10"/>
      <c r="F16" s="10"/>
      <c r="G16" s="10"/>
    </row>
    <row r="17" spans="1:7" x14ac:dyDescent="0.2">
      <c r="A17" s="6"/>
      <c r="B17" s="12"/>
      <c r="C17" s="10"/>
      <c r="D17" s="10"/>
      <c r="E17" s="10"/>
      <c r="F17" s="10"/>
      <c r="G17" s="10"/>
    </row>
    <row r="18" spans="1:7" x14ac:dyDescent="0.2">
      <c r="A18" s="6"/>
      <c r="B18" s="12"/>
      <c r="C18" s="10"/>
      <c r="D18" s="10"/>
      <c r="E18" s="10"/>
      <c r="F18" s="10"/>
      <c r="G18" s="10"/>
    </row>
    <row r="19" spans="1:7" x14ac:dyDescent="0.2">
      <c r="A19" s="6"/>
      <c r="B19" s="12"/>
      <c r="C19" s="10"/>
      <c r="D19" s="10"/>
      <c r="E19" s="10"/>
      <c r="F19" s="10"/>
      <c r="G19" s="10"/>
    </row>
    <row r="20" spans="1:7" x14ac:dyDescent="0.2">
      <c r="A20" s="6"/>
      <c r="B20" s="12"/>
      <c r="C20" s="10"/>
      <c r="D20" s="10"/>
      <c r="E20" s="10"/>
      <c r="F20" s="10"/>
      <c r="G20" s="10"/>
    </row>
    <row r="21" spans="1:7" x14ac:dyDescent="0.2">
      <c r="A21" s="6"/>
      <c r="B21" s="12"/>
      <c r="C21" s="10"/>
      <c r="D21" s="10"/>
      <c r="E21" s="10"/>
      <c r="F21" s="10"/>
      <c r="G21" s="10"/>
    </row>
    <row r="22" spans="1:7" x14ac:dyDescent="0.2">
      <c r="A22" s="6"/>
      <c r="B22" s="12"/>
      <c r="C22" s="10"/>
      <c r="D22" s="10"/>
      <c r="E22" s="10"/>
      <c r="F22" s="10"/>
      <c r="G22" s="10"/>
    </row>
    <row r="23" spans="1:7" x14ac:dyDescent="0.2">
      <c r="A23" s="6"/>
      <c r="B23" s="12"/>
      <c r="C23" s="10"/>
      <c r="D23" s="10"/>
      <c r="E23" s="10"/>
      <c r="F23" s="10"/>
      <c r="G23" s="10"/>
    </row>
    <row r="24" spans="1:7" x14ac:dyDescent="0.2">
      <c r="A24" s="6"/>
      <c r="B24" s="12"/>
      <c r="C24" s="10"/>
      <c r="D24" s="10"/>
      <c r="E24" s="10"/>
      <c r="F24" s="10"/>
      <c r="G24" s="10"/>
    </row>
    <row r="25" spans="1:7" x14ac:dyDescent="0.2">
      <c r="A25" s="6"/>
      <c r="B25" s="12"/>
      <c r="C25" s="10"/>
      <c r="D25" s="10"/>
      <c r="E25" s="10"/>
      <c r="F25" s="10"/>
      <c r="G25" s="10"/>
    </row>
    <row r="26" spans="1:7" x14ac:dyDescent="0.2">
      <c r="A26" s="6"/>
      <c r="B26" s="12"/>
      <c r="C26" s="10"/>
      <c r="D26" s="10"/>
      <c r="E26" s="10"/>
      <c r="F26" s="10"/>
      <c r="G26" s="10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I20" sqref="I20"/>
    </sheetView>
  </sheetViews>
  <sheetFormatPr defaultRowHeight="12.75" x14ac:dyDescent="0.2"/>
  <cols>
    <col min="1" max="1" width="25.85546875" customWidth="1"/>
    <col min="2" max="2" width="12.7109375" customWidth="1"/>
    <col min="3" max="3" width="12.42578125" customWidth="1"/>
    <col min="4" max="4" width="13" customWidth="1"/>
    <col min="5" max="5" width="13.140625" customWidth="1"/>
    <col min="6" max="6" width="14.85546875" customWidth="1"/>
    <col min="7" max="7" width="28.42578125" customWidth="1"/>
  </cols>
  <sheetData>
    <row r="1" spans="1:8" ht="27" customHeight="1" x14ac:dyDescent="0.2">
      <c r="A1" s="23" t="s">
        <v>138</v>
      </c>
      <c r="B1" s="23"/>
      <c r="C1" s="23"/>
      <c r="D1" s="23"/>
      <c r="E1" s="23"/>
      <c r="F1" s="23"/>
      <c r="G1" s="23"/>
      <c r="H1" s="23"/>
    </row>
    <row r="2" spans="1:8" ht="19.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120</v>
      </c>
      <c r="C3" s="5" t="s">
        <v>1</v>
      </c>
      <c r="D3" s="5" t="s">
        <v>46</v>
      </c>
      <c r="E3" s="5" t="s">
        <v>57</v>
      </c>
      <c r="F3" s="5" t="s">
        <v>121</v>
      </c>
      <c r="G3" s="5" t="s">
        <v>6</v>
      </c>
      <c r="H3" s="15"/>
    </row>
    <row r="4" spans="1:8" x14ac:dyDescent="0.2">
      <c r="A4" s="6"/>
      <c r="B4" s="11">
        <v>18</v>
      </c>
      <c r="C4" s="8" t="s">
        <v>122</v>
      </c>
      <c r="D4" s="9">
        <v>1.2</v>
      </c>
      <c r="E4" s="9">
        <v>2500</v>
      </c>
      <c r="F4" s="14">
        <f t="shared" ref="F4:F22" si="0">3.14159*B4*B4/4/1000*8.6</f>
        <v>2.1884315939999999</v>
      </c>
      <c r="G4" s="8" t="s">
        <v>123</v>
      </c>
      <c r="H4" s="10"/>
    </row>
    <row r="5" spans="1:8" x14ac:dyDescent="0.2">
      <c r="A5" s="6"/>
      <c r="B5" s="11">
        <v>30</v>
      </c>
      <c r="C5" s="8" t="s">
        <v>122</v>
      </c>
      <c r="D5" s="9">
        <v>3.7</v>
      </c>
      <c r="E5" s="9">
        <v>2500</v>
      </c>
      <c r="F5" s="14">
        <f t="shared" si="0"/>
        <v>6.0789766500000004</v>
      </c>
      <c r="G5" s="8" t="s">
        <v>124</v>
      </c>
      <c r="H5" s="10"/>
    </row>
    <row r="6" spans="1:8" x14ac:dyDescent="0.2">
      <c r="A6" s="6"/>
      <c r="B6" s="11"/>
      <c r="C6" s="8"/>
      <c r="D6" s="9"/>
      <c r="E6" s="9"/>
      <c r="F6" s="14">
        <f t="shared" si="0"/>
        <v>0</v>
      </c>
      <c r="G6" s="8"/>
      <c r="H6" s="10"/>
    </row>
    <row r="7" spans="1:8" x14ac:dyDescent="0.2">
      <c r="A7" s="6"/>
      <c r="B7" s="11">
        <v>16</v>
      </c>
      <c r="C7" s="8" t="s">
        <v>125</v>
      </c>
      <c r="D7" s="9">
        <v>5</v>
      </c>
      <c r="E7" s="9">
        <v>1800</v>
      </c>
      <c r="F7" s="14">
        <f t="shared" si="0"/>
        <v>1.7291311359999999</v>
      </c>
      <c r="G7" s="8" t="s">
        <v>126</v>
      </c>
      <c r="H7" s="10"/>
    </row>
    <row r="8" spans="1:8" x14ac:dyDescent="0.2">
      <c r="A8" s="6"/>
      <c r="B8" s="11">
        <v>20</v>
      </c>
      <c r="C8" s="8" t="s">
        <v>117</v>
      </c>
      <c r="D8" s="9">
        <v>30</v>
      </c>
      <c r="E8" s="9">
        <v>1300</v>
      </c>
      <c r="F8" s="14">
        <f t="shared" si="0"/>
        <v>2.7017673999999996</v>
      </c>
      <c r="G8" s="8" t="s">
        <v>126</v>
      </c>
      <c r="H8" s="10"/>
    </row>
    <row r="9" spans="1:8" x14ac:dyDescent="0.2">
      <c r="A9" s="6"/>
      <c r="B9" s="11">
        <v>30</v>
      </c>
      <c r="C9" s="8" t="s">
        <v>117</v>
      </c>
      <c r="D9" s="9">
        <v>60</v>
      </c>
      <c r="E9" s="9">
        <v>1300</v>
      </c>
      <c r="F9" s="14">
        <f t="shared" si="0"/>
        <v>6.0789766500000004</v>
      </c>
      <c r="G9" s="8" t="s">
        <v>126</v>
      </c>
      <c r="H9" s="10"/>
    </row>
    <row r="10" spans="1:8" x14ac:dyDescent="0.2">
      <c r="A10" s="6"/>
      <c r="B10" s="11">
        <v>50</v>
      </c>
      <c r="C10" s="8" t="s">
        <v>117</v>
      </c>
      <c r="D10" s="9">
        <v>100</v>
      </c>
      <c r="E10" s="9">
        <v>1300</v>
      </c>
      <c r="F10" s="14">
        <f t="shared" si="0"/>
        <v>16.886046249999996</v>
      </c>
      <c r="G10" s="8" t="s">
        <v>126</v>
      </c>
      <c r="H10" s="10"/>
    </row>
    <row r="11" spans="1:8" x14ac:dyDescent="0.2">
      <c r="A11" s="6"/>
      <c r="B11" s="11">
        <v>60</v>
      </c>
      <c r="C11" s="8" t="s">
        <v>117</v>
      </c>
      <c r="D11" s="9">
        <v>100</v>
      </c>
      <c r="E11" s="9">
        <v>1300</v>
      </c>
      <c r="F11" s="14">
        <f t="shared" si="0"/>
        <v>24.315906600000002</v>
      </c>
      <c r="G11" s="8" t="s">
        <v>126</v>
      </c>
      <c r="H11" s="10"/>
    </row>
    <row r="12" spans="1:8" x14ac:dyDescent="0.2">
      <c r="A12" s="6"/>
      <c r="B12" s="11">
        <v>70</v>
      </c>
      <c r="C12" s="8" t="s">
        <v>117</v>
      </c>
      <c r="D12" s="9">
        <v>200</v>
      </c>
      <c r="E12" s="9">
        <v>1300</v>
      </c>
      <c r="F12" s="14">
        <f t="shared" si="0"/>
        <v>33.096650649999994</v>
      </c>
      <c r="G12" s="8" t="s">
        <v>126</v>
      </c>
      <c r="H12" s="10"/>
    </row>
    <row r="13" spans="1:8" x14ac:dyDescent="0.2">
      <c r="A13" s="6"/>
      <c r="B13" s="11">
        <v>100</v>
      </c>
      <c r="C13" s="8" t="s">
        <v>117</v>
      </c>
      <c r="D13" s="9">
        <v>0</v>
      </c>
      <c r="E13" s="9">
        <v>1300</v>
      </c>
      <c r="F13" s="14">
        <f t="shared" si="0"/>
        <v>67.544184999999985</v>
      </c>
      <c r="G13" s="8" t="s">
        <v>126</v>
      </c>
      <c r="H13" s="10"/>
    </row>
    <row r="14" spans="1:8" x14ac:dyDescent="0.2">
      <c r="A14" s="6"/>
      <c r="B14" s="11">
        <v>124</v>
      </c>
      <c r="C14" s="8" t="s">
        <v>117</v>
      </c>
      <c r="D14" s="9">
        <v>150</v>
      </c>
      <c r="E14" s="9">
        <v>1300</v>
      </c>
      <c r="F14" s="14">
        <f t="shared" si="0"/>
        <v>103.85593885599999</v>
      </c>
      <c r="G14" s="8" t="s">
        <v>126</v>
      </c>
      <c r="H14" s="10"/>
    </row>
    <row r="15" spans="1:8" x14ac:dyDescent="0.2">
      <c r="A15" s="6"/>
      <c r="B15" s="11"/>
      <c r="C15" s="8"/>
      <c r="D15" s="9"/>
      <c r="E15" s="9"/>
      <c r="F15" s="14">
        <f t="shared" si="0"/>
        <v>0</v>
      </c>
      <c r="G15" s="10"/>
      <c r="H15" s="10"/>
    </row>
    <row r="16" spans="1:8" x14ac:dyDescent="0.2">
      <c r="A16" s="6"/>
      <c r="B16" s="11">
        <v>35</v>
      </c>
      <c r="C16" s="8" t="s">
        <v>127</v>
      </c>
      <c r="D16" s="9">
        <v>8.5</v>
      </c>
      <c r="E16" s="9">
        <v>700</v>
      </c>
      <c r="F16" s="14">
        <f t="shared" si="0"/>
        <v>8.2741626624999984</v>
      </c>
      <c r="G16" s="10"/>
      <c r="H16" s="10"/>
    </row>
    <row r="17" spans="1:8" x14ac:dyDescent="0.2">
      <c r="A17" s="6"/>
      <c r="B17" s="11">
        <v>60</v>
      </c>
      <c r="C17" s="8" t="s">
        <v>127</v>
      </c>
      <c r="D17" s="9">
        <v>11.3</v>
      </c>
      <c r="E17" s="9">
        <v>700</v>
      </c>
      <c r="F17" s="14">
        <f t="shared" si="0"/>
        <v>24.315906600000002</v>
      </c>
      <c r="G17" s="10"/>
      <c r="H17" s="10"/>
    </row>
    <row r="18" spans="1:8" x14ac:dyDescent="0.2">
      <c r="A18" s="6"/>
      <c r="B18" s="11">
        <v>80</v>
      </c>
      <c r="C18" s="8" t="s">
        <v>128</v>
      </c>
      <c r="D18" s="9">
        <v>25</v>
      </c>
      <c r="E18" s="9">
        <v>700</v>
      </c>
      <c r="F18" s="14">
        <f t="shared" si="0"/>
        <v>43.228278399999994</v>
      </c>
      <c r="G18" s="10"/>
      <c r="H18" s="10"/>
    </row>
    <row r="19" spans="1:8" x14ac:dyDescent="0.2">
      <c r="A19" s="6"/>
      <c r="B19" s="11"/>
      <c r="C19" s="8"/>
      <c r="D19" s="9"/>
      <c r="E19" s="9"/>
      <c r="F19" s="14">
        <f t="shared" si="0"/>
        <v>0</v>
      </c>
      <c r="G19" s="10"/>
      <c r="H19" s="10"/>
    </row>
    <row r="20" spans="1:8" x14ac:dyDescent="0.2">
      <c r="A20" s="6"/>
      <c r="B20" s="11">
        <v>14</v>
      </c>
      <c r="C20" s="8" t="s">
        <v>129</v>
      </c>
      <c r="D20" s="9">
        <v>188</v>
      </c>
      <c r="E20" s="9">
        <v>590</v>
      </c>
      <c r="F20" s="14">
        <f t="shared" si="0"/>
        <v>1.3238660259999997</v>
      </c>
      <c r="G20" s="10"/>
      <c r="H20" s="10"/>
    </row>
    <row r="21" spans="1:8" x14ac:dyDescent="0.2">
      <c r="A21" s="6"/>
      <c r="B21" s="11">
        <v>15</v>
      </c>
      <c r="C21" s="8" t="s">
        <v>129</v>
      </c>
      <c r="D21" s="9">
        <v>206</v>
      </c>
      <c r="E21" s="9">
        <v>590</v>
      </c>
      <c r="F21" s="14">
        <f t="shared" si="0"/>
        <v>1.5197441625000001</v>
      </c>
      <c r="G21" s="10"/>
      <c r="H21" s="10"/>
    </row>
    <row r="22" spans="1:8" x14ac:dyDescent="0.2">
      <c r="A22" s="6"/>
      <c r="B22" s="11"/>
      <c r="C22" s="8"/>
      <c r="D22" s="9"/>
      <c r="E22" s="9"/>
      <c r="F22" s="14">
        <f t="shared" si="0"/>
        <v>0</v>
      </c>
      <c r="G22" s="10"/>
      <c r="H22" s="10"/>
    </row>
    <row r="23" spans="1:8" x14ac:dyDescent="0.2">
      <c r="A23" s="6"/>
      <c r="B23" s="7" t="s">
        <v>38</v>
      </c>
      <c r="C23" s="8"/>
      <c r="D23" s="9"/>
      <c r="E23" s="9"/>
      <c r="F23" s="8" t="s">
        <v>38</v>
      </c>
      <c r="G23" s="10"/>
      <c r="H23" s="10"/>
    </row>
    <row r="24" spans="1:8" ht="25.5" x14ac:dyDescent="0.2">
      <c r="A24" s="6"/>
      <c r="B24" s="11">
        <v>20</v>
      </c>
      <c r="C24" s="8" t="s">
        <v>130</v>
      </c>
      <c r="D24" s="9">
        <v>282</v>
      </c>
      <c r="E24" s="9">
        <v>550</v>
      </c>
      <c r="F24" s="14">
        <f>3.14159*B24*B24/4/1000*8.6</f>
        <v>2.7017673999999996</v>
      </c>
      <c r="G24" s="10"/>
      <c r="H24" s="10"/>
    </row>
    <row r="25" spans="1:8" x14ac:dyDescent="0.2">
      <c r="A25" s="6"/>
      <c r="B25" s="7" t="s">
        <v>38</v>
      </c>
      <c r="C25" s="8"/>
      <c r="D25" s="9"/>
      <c r="E25" s="9"/>
      <c r="F25" s="8" t="s">
        <v>38</v>
      </c>
      <c r="G25" s="10"/>
      <c r="H25" s="10"/>
    </row>
    <row r="26" spans="1:8" x14ac:dyDescent="0.2">
      <c r="A26" s="6"/>
      <c r="B26" s="11">
        <v>16</v>
      </c>
      <c r="C26" s="8" t="s">
        <v>131</v>
      </c>
      <c r="D26" s="9">
        <v>150</v>
      </c>
      <c r="E26" s="9">
        <v>490</v>
      </c>
      <c r="F26" s="14">
        <f t="shared" ref="F26:F59" si="1">3.14159*B26*B26/4/1000*8.6</f>
        <v>1.7291311359999999</v>
      </c>
      <c r="G26" s="10"/>
      <c r="H26" s="10"/>
    </row>
    <row r="27" spans="1:8" x14ac:dyDescent="0.2">
      <c r="A27" s="6"/>
      <c r="B27" s="11">
        <v>20</v>
      </c>
      <c r="C27" s="8" t="s">
        <v>131</v>
      </c>
      <c r="D27" s="9">
        <v>206</v>
      </c>
      <c r="E27" s="9">
        <v>490</v>
      </c>
      <c r="F27" s="14">
        <f t="shared" si="1"/>
        <v>2.7017673999999996</v>
      </c>
      <c r="G27" s="10"/>
      <c r="H27" s="10"/>
    </row>
    <row r="28" spans="1:8" x14ac:dyDescent="0.2">
      <c r="A28" s="6"/>
      <c r="B28" s="11">
        <v>22</v>
      </c>
      <c r="C28" s="8" t="s">
        <v>131</v>
      </c>
      <c r="D28" s="9">
        <v>136</v>
      </c>
      <c r="E28" s="9">
        <v>490</v>
      </c>
      <c r="F28" s="14">
        <f t="shared" si="1"/>
        <v>3.2691385539999995</v>
      </c>
      <c r="G28" s="10"/>
      <c r="H28" s="10"/>
    </row>
    <row r="29" spans="1:8" x14ac:dyDescent="0.2">
      <c r="A29" s="6"/>
      <c r="B29" s="11">
        <v>25</v>
      </c>
      <c r="C29" s="8" t="s">
        <v>131</v>
      </c>
      <c r="D29" s="9">
        <v>20</v>
      </c>
      <c r="E29" s="9">
        <v>490</v>
      </c>
      <c r="F29" s="14">
        <f t="shared" si="1"/>
        <v>4.221511562499999</v>
      </c>
      <c r="G29" s="10"/>
      <c r="H29" s="10"/>
    </row>
    <row r="30" spans="1:8" x14ac:dyDescent="0.2">
      <c r="A30" s="6"/>
      <c r="B30" s="11">
        <v>28</v>
      </c>
      <c r="C30" s="8" t="s">
        <v>131</v>
      </c>
      <c r="D30" s="9">
        <v>35</v>
      </c>
      <c r="E30" s="9">
        <v>490</v>
      </c>
      <c r="F30" s="14">
        <f t="shared" si="1"/>
        <v>5.2954641039999988</v>
      </c>
      <c r="G30" s="10"/>
      <c r="H30" s="10"/>
    </row>
    <row r="31" spans="1:8" x14ac:dyDescent="0.2">
      <c r="A31" s="6"/>
      <c r="B31" s="11"/>
      <c r="C31" s="8"/>
      <c r="D31" s="9"/>
      <c r="E31" s="9"/>
      <c r="F31" s="14">
        <f t="shared" si="1"/>
        <v>0</v>
      </c>
      <c r="G31" s="10"/>
      <c r="H31" s="10"/>
    </row>
    <row r="32" spans="1:8" x14ac:dyDescent="0.2">
      <c r="A32" s="6"/>
      <c r="B32" s="11">
        <v>30</v>
      </c>
      <c r="C32" s="8" t="s">
        <v>131</v>
      </c>
      <c r="D32" s="9">
        <v>40</v>
      </c>
      <c r="E32" s="9">
        <v>500</v>
      </c>
      <c r="F32" s="14">
        <f t="shared" si="1"/>
        <v>6.0789766500000004</v>
      </c>
      <c r="G32" s="10"/>
      <c r="H32" s="10"/>
    </row>
    <row r="33" spans="1:8" x14ac:dyDescent="0.2">
      <c r="A33" s="6"/>
      <c r="B33" s="11">
        <v>32</v>
      </c>
      <c r="C33" s="8" t="s">
        <v>131</v>
      </c>
      <c r="D33" s="9">
        <v>15</v>
      </c>
      <c r="E33" s="9">
        <v>500</v>
      </c>
      <c r="F33" s="14">
        <f t="shared" si="1"/>
        <v>6.9165245439999996</v>
      </c>
      <c r="G33" s="8" t="s">
        <v>132</v>
      </c>
      <c r="H33" s="10"/>
    </row>
    <row r="34" spans="1:8" x14ac:dyDescent="0.2">
      <c r="A34" s="6"/>
      <c r="B34" s="11">
        <v>40</v>
      </c>
      <c r="C34" s="8" t="s">
        <v>131</v>
      </c>
      <c r="D34" s="9">
        <v>100</v>
      </c>
      <c r="E34" s="9">
        <v>510</v>
      </c>
      <c r="F34" s="14">
        <f t="shared" si="1"/>
        <v>10.807069599999998</v>
      </c>
      <c r="G34" s="10"/>
      <c r="H34" s="10"/>
    </row>
    <row r="35" spans="1:8" x14ac:dyDescent="0.2">
      <c r="A35" s="6"/>
      <c r="B35" s="11">
        <v>42</v>
      </c>
      <c r="C35" s="8" t="s">
        <v>131</v>
      </c>
      <c r="D35" s="9">
        <v>50</v>
      </c>
      <c r="E35" s="9">
        <v>510</v>
      </c>
      <c r="F35" s="14">
        <f t="shared" si="1"/>
        <v>11.914794234</v>
      </c>
      <c r="G35" s="10"/>
      <c r="H35" s="10"/>
    </row>
    <row r="36" spans="1:8" x14ac:dyDescent="0.2">
      <c r="A36" s="6"/>
      <c r="B36" s="11">
        <v>50</v>
      </c>
      <c r="C36" s="8" t="s">
        <v>131</v>
      </c>
      <c r="D36" s="9">
        <v>111</v>
      </c>
      <c r="E36" s="9">
        <v>510</v>
      </c>
      <c r="F36" s="14">
        <f t="shared" si="1"/>
        <v>16.886046249999996</v>
      </c>
      <c r="G36" s="10"/>
      <c r="H36" s="10"/>
    </row>
    <row r="37" spans="1:8" x14ac:dyDescent="0.2">
      <c r="A37" s="6"/>
      <c r="B37" s="11">
        <v>55</v>
      </c>
      <c r="C37" s="8" t="s">
        <v>131</v>
      </c>
      <c r="D37" s="9">
        <v>84</v>
      </c>
      <c r="E37" s="9">
        <v>510</v>
      </c>
      <c r="F37" s="14">
        <f t="shared" si="1"/>
        <v>20.432115962499999</v>
      </c>
      <c r="G37" s="8" t="s">
        <v>132</v>
      </c>
      <c r="H37" s="10"/>
    </row>
    <row r="38" spans="1:8" x14ac:dyDescent="0.2">
      <c r="A38" s="6"/>
      <c r="B38" s="11">
        <v>60</v>
      </c>
      <c r="C38" s="8" t="s">
        <v>131</v>
      </c>
      <c r="D38" s="9">
        <v>200</v>
      </c>
      <c r="E38" s="9">
        <v>510</v>
      </c>
      <c r="F38" s="14">
        <f t="shared" si="1"/>
        <v>24.315906600000002</v>
      </c>
      <c r="G38" s="10"/>
      <c r="H38" s="10"/>
    </row>
    <row r="39" spans="1:8" x14ac:dyDescent="0.2">
      <c r="A39" s="6"/>
      <c r="B39" s="11">
        <v>70</v>
      </c>
      <c r="C39" s="8" t="s">
        <v>131</v>
      </c>
      <c r="D39" s="9">
        <v>200</v>
      </c>
      <c r="E39" s="9">
        <v>510</v>
      </c>
      <c r="F39" s="14">
        <f t="shared" si="1"/>
        <v>33.096650649999994</v>
      </c>
      <c r="G39" s="10"/>
      <c r="H39" s="10"/>
    </row>
    <row r="40" spans="1:8" x14ac:dyDescent="0.2">
      <c r="A40" s="6"/>
      <c r="B40" s="11">
        <v>80</v>
      </c>
      <c r="C40" s="8" t="s">
        <v>131</v>
      </c>
      <c r="D40" s="9">
        <v>200</v>
      </c>
      <c r="E40" s="9">
        <v>510</v>
      </c>
      <c r="F40" s="14">
        <f t="shared" si="1"/>
        <v>43.228278399999994</v>
      </c>
      <c r="G40" s="10"/>
      <c r="H40" s="10"/>
    </row>
    <row r="41" spans="1:8" x14ac:dyDescent="0.2">
      <c r="A41" s="6"/>
      <c r="B41" s="11">
        <v>85</v>
      </c>
      <c r="C41" s="8" t="s">
        <v>131</v>
      </c>
      <c r="D41" s="9">
        <v>50</v>
      </c>
      <c r="E41" s="9">
        <v>510</v>
      </c>
      <c r="F41" s="14">
        <f t="shared" si="1"/>
        <v>48.800673662499996</v>
      </c>
      <c r="G41" s="10"/>
      <c r="H41" s="10"/>
    </row>
    <row r="42" spans="1:8" x14ac:dyDescent="0.2">
      <c r="A42" s="6"/>
      <c r="B42" s="11">
        <v>90</v>
      </c>
      <c r="C42" s="8" t="s">
        <v>131</v>
      </c>
      <c r="D42" s="9">
        <v>150</v>
      </c>
      <c r="E42" s="9">
        <v>510</v>
      </c>
      <c r="F42" s="14">
        <f t="shared" si="1"/>
        <v>54.710789849999991</v>
      </c>
      <c r="G42" s="10"/>
      <c r="H42" s="10"/>
    </row>
    <row r="43" spans="1:8" x14ac:dyDescent="0.2">
      <c r="A43" s="6"/>
      <c r="B43" s="11">
        <v>100</v>
      </c>
      <c r="C43" s="8" t="s">
        <v>131</v>
      </c>
      <c r="D43" s="9">
        <v>300</v>
      </c>
      <c r="E43" s="9">
        <v>510</v>
      </c>
      <c r="F43" s="14">
        <f t="shared" si="1"/>
        <v>67.544184999999985</v>
      </c>
      <c r="G43" s="10"/>
      <c r="H43" s="10"/>
    </row>
    <row r="44" spans="1:8" x14ac:dyDescent="0.2">
      <c r="A44" s="6"/>
      <c r="B44" s="11">
        <v>110</v>
      </c>
      <c r="C44" s="8" t="s">
        <v>131</v>
      </c>
      <c r="D44" s="9">
        <v>100</v>
      </c>
      <c r="E44" s="9">
        <v>510</v>
      </c>
      <c r="F44" s="14">
        <f t="shared" si="1"/>
        <v>81.728463849999997</v>
      </c>
      <c r="G44" s="10"/>
      <c r="H44" s="10"/>
    </row>
    <row r="45" spans="1:8" x14ac:dyDescent="0.2">
      <c r="A45" s="6"/>
      <c r="B45" s="11">
        <v>120</v>
      </c>
      <c r="C45" s="8" t="s">
        <v>131</v>
      </c>
      <c r="D45" s="9">
        <v>100</v>
      </c>
      <c r="E45" s="9">
        <v>510</v>
      </c>
      <c r="F45" s="14">
        <f t="shared" si="1"/>
        <v>97.263626400000007</v>
      </c>
      <c r="G45" s="10"/>
      <c r="H45" s="10"/>
    </row>
    <row r="46" spans="1:8" x14ac:dyDescent="0.2">
      <c r="A46" s="6"/>
      <c r="B46" s="11">
        <v>130</v>
      </c>
      <c r="C46" s="8" t="s">
        <v>131</v>
      </c>
      <c r="D46" s="9">
        <v>100</v>
      </c>
      <c r="E46" s="9">
        <v>510</v>
      </c>
      <c r="F46" s="14">
        <f t="shared" si="1"/>
        <v>114.14967265</v>
      </c>
      <c r="G46" s="10"/>
      <c r="H46" s="10"/>
    </row>
    <row r="47" spans="1:8" x14ac:dyDescent="0.2">
      <c r="A47" s="6"/>
      <c r="B47" s="11">
        <v>140</v>
      </c>
      <c r="C47" s="8" t="s">
        <v>131</v>
      </c>
      <c r="D47" s="9">
        <v>90</v>
      </c>
      <c r="E47" s="9">
        <v>510</v>
      </c>
      <c r="F47" s="14">
        <f t="shared" si="1"/>
        <v>132.38660259999997</v>
      </c>
      <c r="G47" s="10"/>
      <c r="H47" s="10"/>
    </row>
    <row r="48" spans="1:8" x14ac:dyDescent="0.2">
      <c r="A48" s="6"/>
      <c r="B48" s="11">
        <v>150</v>
      </c>
      <c r="C48" s="8" t="s">
        <v>131</v>
      </c>
      <c r="D48" s="9">
        <v>100</v>
      </c>
      <c r="E48" s="9">
        <v>510</v>
      </c>
      <c r="F48" s="14">
        <f t="shared" si="1"/>
        <v>151.97441624999999</v>
      </c>
      <c r="G48" s="10"/>
      <c r="H48" s="10"/>
    </row>
    <row r="49" spans="1:8" x14ac:dyDescent="0.2">
      <c r="A49" s="6"/>
      <c r="B49" s="11">
        <v>180</v>
      </c>
      <c r="C49" s="8" t="s">
        <v>131</v>
      </c>
      <c r="D49" s="10"/>
      <c r="E49" s="9">
        <v>510</v>
      </c>
      <c r="F49" s="14">
        <f t="shared" si="1"/>
        <v>218.84315939999996</v>
      </c>
      <c r="G49" s="8" t="s">
        <v>133</v>
      </c>
      <c r="H49" s="10"/>
    </row>
    <row r="50" spans="1:8" x14ac:dyDescent="0.2">
      <c r="A50" s="6"/>
      <c r="B50" s="11">
        <v>210</v>
      </c>
      <c r="C50" s="8" t="s">
        <v>131</v>
      </c>
      <c r="D50" s="9">
        <v>117</v>
      </c>
      <c r="E50" s="9">
        <v>475</v>
      </c>
      <c r="F50" s="14">
        <f t="shared" si="1"/>
        <v>297.86985584999991</v>
      </c>
      <c r="G50" s="8" t="s">
        <v>134</v>
      </c>
      <c r="H50" s="10"/>
    </row>
    <row r="51" spans="1:8" x14ac:dyDescent="0.2">
      <c r="A51" s="6"/>
      <c r="B51" s="11"/>
      <c r="C51" s="10"/>
      <c r="D51" s="10"/>
      <c r="E51" s="8" t="s">
        <v>38</v>
      </c>
      <c r="F51" s="14">
        <f t="shared" si="1"/>
        <v>0</v>
      </c>
      <c r="G51" s="10"/>
      <c r="H51" s="10"/>
    </row>
    <row r="52" spans="1:8" ht="25.5" x14ac:dyDescent="0.2">
      <c r="A52" s="6"/>
      <c r="B52" s="11">
        <v>20</v>
      </c>
      <c r="C52" s="8" t="s">
        <v>135</v>
      </c>
      <c r="D52" s="9">
        <v>200</v>
      </c>
      <c r="E52" s="9">
        <v>500</v>
      </c>
      <c r="F52" s="14">
        <f t="shared" si="1"/>
        <v>2.7017673999999996</v>
      </c>
      <c r="G52" s="10"/>
      <c r="H52" s="10"/>
    </row>
    <row r="53" spans="1:8" ht="25.5" x14ac:dyDescent="0.2">
      <c r="A53" s="6"/>
      <c r="B53" s="11">
        <v>22</v>
      </c>
      <c r="C53" s="8" t="s">
        <v>135</v>
      </c>
      <c r="D53" s="9">
        <v>70</v>
      </c>
      <c r="E53" s="9">
        <v>500</v>
      </c>
      <c r="F53" s="14">
        <f t="shared" si="1"/>
        <v>3.2691385539999995</v>
      </c>
      <c r="G53" s="10"/>
      <c r="H53" s="10"/>
    </row>
    <row r="54" spans="1:8" ht="25.5" x14ac:dyDescent="0.2">
      <c r="A54" s="6"/>
      <c r="B54" s="11">
        <v>25</v>
      </c>
      <c r="C54" s="8" t="s">
        <v>135</v>
      </c>
      <c r="D54" s="9">
        <v>0</v>
      </c>
      <c r="E54" s="9">
        <v>550</v>
      </c>
      <c r="F54" s="14">
        <f t="shared" si="1"/>
        <v>4.221511562499999</v>
      </c>
      <c r="G54" s="10"/>
      <c r="H54" s="10"/>
    </row>
    <row r="55" spans="1:8" ht="25.5" x14ac:dyDescent="0.2">
      <c r="A55" s="6"/>
      <c r="B55" s="11">
        <v>30</v>
      </c>
      <c r="C55" s="8" t="s">
        <v>135</v>
      </c>
      <c r="D55" s="9">
        <v>35</v>
      </c>
      <c r="E55" s="9">
        <v>550</v>
      </c>
      <c r="F55" s="14">
        <f t="shared" si="1"/>
        <v>6.0789766500000004</v>
      </c>
      <c r="G55" s="10"/>
      <c r="H55" s="10"/>
    </row>
    <row r="56" spans="1:8" ht="25.5" x14ac:dyDescent="0.2">
      <c r="A56" s="6"/>
      <c r="B56" s="11">
        <v>40</v>
      </c>
      <c r="C56" s="8" t="s">
        <v>135</v>
      </c>
      <c r="D56" s="9">
        <v>42</v>
      </c>
      <c r="E56" s="9">
        <v>550</v>
      </c>
      <c r="F56" s="14">
        <f t="shared" si="1"/>
        <v>10.807069599999998</v>
      </c>
      <c r="G56" s="10"/>
      <c r="H56" s="10"/>
    </row>
    <row r="57" spans="1:8" ht="25.5" x14ac:dyDescent="0.2">
      <c r="A57" s="6"/>
      <c r="B57" s="11">
        <v>42</v>
      </c>
      <c r="C57" s="8" t="s">
        <v>135</v>
      </c>
      <c r="D57" s="9">
        <v>16</v>
      </c>
      <c r="E57" s="9">
        <v>550</v>
      </c>
      <c r="F57" s="14">
        <f t="shared" si="1"/>
        <v>11.914794234</v>
      </c>
      <c r="G57" s="10"/>
      <c r="H57" s="10"/>
    </row>
    <row r="58" spans="1:8" ht="25.5" x14ac:dyDescent="0.2">
      <c r="A58" s="6"/>
      <c r="B58" s="11">
        <v>45</v>
      </c>
      <c r="C58" s="8" t="s">
        <v>135</v>
      </c>
      <c r="D58" s="9">
        <v>53</v>
      </c>
      <c r="E58" s="9">
        <v>550</v>
      </c>
      <c r="F58" s="14">
        <f t="shared" si="1"/>
        <v>13.677697462499998</v>
      </c>
      <c r="G58" s="10"/>
      <c r="H58" s="10"/>
    </row>
    <row r="59" spans="1:8" ht="25.5" x14ac:dyDescent="0.2">
      <c r="A59" s="6"/>
      <c r="B59" s="11">
        <v>50</v>
      </c>
      <c r="C59" s="8" t="s">
        <v>135</v>
      </c>
      <c r="D59" s="9">
        <v>32</v>
      </c>
      <c r="E59" s="9">
        <v>550</v>
      </c>
      <c r="F59" s="14">
        <f t="shared" si="1"/>
        <v>16.886046249999996</v>
      </c>
      <c r="G59" s="10"/>
      <c r="H59" s="10"/>
    </row>
    <row r="60" spans="1:8" x14ac:dyDescent="0.2">
      <c r="A60" s="6"/>
      <c r="B60" s="11"/>
      <c r="C60" s="10"/>
      <c r="D60" s="10"/>
      <c r="E60" s="10"/>
      <c r="F60" s="14">
        <f>3.14159*B60*B60/4/1000*8.9</f>
        <v>0</v>
      </c>
      <c r="G60" s="10"/>
      <c r="H60" s="10"/>
    </row>
    <row r="61" spans="1:8" x14ac:dyDescent="0.2">
      <c r="A61" s="6"/>
      <c r="B61" s="11">
        <v>25</v>
      </c>
      <c r="C61" s="8" t="s">
        <v>136</v>
      </c>
      <c r="D61" s="9">
        <v>50</v>
      </c>
      <c r="E61" s="9">
        <v>390</v>
      </c>
      <c r="F61" s="14">
        <f>3.14159*B61*B61/4/1000*9</f>
        <v>4.4178609374999995</v>
      </c>
      <c r="G61" s="10"/>
      <c r="H61" s="10"/>
    </row>
    <row r="62" spans="1:8" x14ac:dyDescent="0.2">
      <c r="A62" s="6"/>
      <c r="B62" s="11">
        <v>40</v>
      </c>
      <c r="C62" s="8" t="s">
        <v>136</v>
      </c>
      <c r="D62" s="9">
        <v>80</v>
      </c>
      <c r="E62" s="9">
        <v>390</v>
      </c>
      <c r="F62" s="14">
        <f t="shared" ref="F62:F78" si="2">3.14159*B62*B62/4/1000*8.85</f>
        <v>11.121228599999998</v>
      </c>
      <c r="G62" s="10"/>
      <c r="H62" s="10"/>
    </row>
    <row r="63" spans="1:8" x14ac:dyDescent="0.2">
      <c r="A63" s="6"/>
      <c r="B63" s="11">
        <v>50</v>
      </c>
      <c r="C63" s="8" t="s">
        <v>136</v>
      </c>
      <c r="D63" s="9">
        <v>200</v>
      </c>
      <c r="E63" s="9">
        <v>390</v>
      </c>
      <c r="F63" s="14">
        <f t="shared" si="2"/>
        <v>17.376919687499999</v>
      </c>
      <c r="G63" s="10"/>
      <c r="H63" s="10"/>
    </row>
    <row r="64" spans="1:8" x14ac:dyDescent="0.2">
      <c r="A64" s="6"/>
      <c r="B64" s="11">
        <v>60</v>
      </c>
      <c r="C64" s="8" t="s">
        <v>136</v>
      </c>
      <c r="D64" s="9">
        <v>200</v>
      </c>
      <c r="E64" s="9">
        <v>390</v>
      </c>
      <c r="F64" s="14">
        <f t="shared" si="2"/>
        <v>25.022764350000003</v>
      </c>
      <c r="G64" s="10"/>
      <c r="H64" s="10"/>
    </row>
    <row r="65" spans="1:8" x14ac:dyDescent="0.2">
      <c r="A65" s="6"/>
      <c r="B65" s="11">
        <v>70</v>
      </c>
      <c r="C65" s="8" t="s">
        <v>136</v>
      </c>
      <c r="D65" s="9">
        <v>200</v>
      </c>
      <c r="E65" s="9">
        <v>390</v>
      </c>
      <c r="F65" s="14">
        <f t="shared" si="2"/>
        <v>34.058762587499999</v>
      </c>
      <c r="G65" s="10"/>
      <c r="H65" s="10"/>
    </row>
    <row r="66" spans="1:8" x14ac:dyDescent="0.2">
      <c r="A66" s="6"/>
      <c r="B66" s="11">
        <v>75</v>
      </c>
      <c r="C66" s="8" t="s">
        <v>136</v>
      </c>
      <c r="D66" s="9">
        <v>100</v>
      </c>
      <c r="E66" s="9">
        <v>390</v>
      </c>
      <c r="F66" s="14">
        <f t="shared" si="2"/>
        <v>39.098069296874996</v>
      </c>
      <c r="G66" s="10"/>
      <c r="H66" s="10"/>
    </row>
    <row r="67" spans="1:8" x14ac:dyDescent="0.2">
      <c r="A67" s="6"/>
      <c r="B67" s="11">
        <v>80</v>
      </c>
      <c r="C67" s="8" t="s">
        <v>136</v>
      </c>
      <c r="D67" s="9">
        <v>180</v>
      </c>
      <c r="E67" s="9">
        <v>390</v>
      </c>
      <c r="F67" s="14">
        <f t="shared" si="2"/>
        <v>44.484914399999994</v>
      </c>
      <c r="G67" s="10"/>
      <c r="H67" s="10"/>
    </row>
    <row r="68" spans="1:8" x14ac:dyDescent="0.2">
      <c r="A68" s="6"/>
      <c r="B68" s="11">
        <v>90</v>
      </c>
      <c r="C68" s="8" t="s">
        <v>136</v>
      </c>
      <c r="D68" s="9">
        <v>200</v>
      </c>
      <c r="E68" s="9">
        <v>390</v>
      </c>
      <c r="F68" s="14">
        <f t="shared" si="2"/>
        <v>56.301219787499988</v>
      </c>
      <c r="G68" s="10"/>
      <c r="H68" s="10"/>
    </row>
    <row r="69" spans="1:8" x14ac:dyDescent="0.2">
      <c r="A69" s="6"/>
      <c r="B69" s="11">
        <v>100</v>
      </c>
      <c r="C69" s="8" t="s">
        <v>136</v>
      </c>
      <c r="D69" s="9">
        <v>200</v>
      </c>
      <c r="E69" s="9">
        <v>390</v>
      </c>
      <c r="F69" s="14">
        <f t="shared" si="2"/>
        <v>69.507678749999997</v>
      </c>
      <c r="G69" s="10"/>
      <c r="H69" s="10"/>
    </row>
    <row r="70" spans="1:8" x14ac:dyDescent="0.2">
      <c r="A70" s="6"/>
      <c r="B70" s="11">
        <v>110</v>
      </c>
      <c r="C70" s="8" t="s">
        <v>136</v>
      </c>
      <c r="D70" s="9">
        <v>200</v>
      </c>
      <c r="E70" s="9">
        <v>390</v>
      </c>
      <c r="F70" s="14">
        <f t="shared" si="2"/>
        <v>84.10429128749999</v>
      </c>
      <c r="G70" s="10"/>
      <c r="H70" s="10"/>
    </row>
    <row r="71" spans="1:8" x14ac:dyDescent="0.2">
      <c r="A71" s="6"/>
      <c r="B71" s="11">
        <v>120</v>
      </c>
      <c r="C71" s="8" t="s">
        <v>136</v>
      </c>
      <c r="D71" s="9">
        <v>200</v>
      </c>
      <c r="E71" s="9">
        <v>390</v>
      </c>
      <c r="F71" s="14">
        <f t="shared" si="2"/>
        <v>100.09105740000001</v>
      </c>
      <c r="G71" s="10"/>
      <c r="H71" s="10"/>
    </row>
    <row r="72" spans="1:8" x14ac:dyDescent="0.2">
      <c r="A72" s="6"/>
      <c r="B72" s="11">
        <v>120</v>
      </c>
      <c r="C72" s="8" t="s">
        <v>136</v>
      </c>
      <c r="D72" s="9">
        <v>77</v>
      </c>
      <c r="E72" s="9">
        <v>370</v>
      </c>
      <c r="F72" s="14">
        <f t="shared" si="2"/>
        <v>100.09105740000001</v>
      </c>
      <c r="G72" s="8" t="s">
        <v>137</v>
      </c>
      <c r="H72" s="10"/>
    </row>
    <row r="73" spans="1:8" x14ac:dyDescent="0.2">
      <c r="A73" s="6"/>
      <c r="B73" s="11">
        <v>130</v>
      </c>
      <c r="C73" s="8" t="s">
        <v>136</v>
      </c>
      <c r="D73" s="9">
        <v>100</v>
      </c>
      <c r="E73" s="9">
        <v>390</v>
      </c>
      <c r="F73" s="14">
        <f t="shared" si="2"/>
        <v>117.4679770875</v>
      </c>
      <c r="G73" s="10"/>
      <c r="H73" s="10"/>
    </row>
    <row r="74" spans="1:8" x14ac:dyDescent="0.2">
      <c r="A74" s="6"/>
      <c r="B74" s="11">
        <v>140</v>
      </c>
      <c r="C74" s="8" t="s">
        <v>136</v>
      </c>
      <c r="D74" s="9">
        <v>100</v>
      </c>
      <c r="E74" s="9">
        <v>390</v>
      </c>
      <c r="F74" s="14">
        <f t="shared" si="2"/>
        <v>136.23505034999999</v>
      </c>
      <c r="G74" s="10"/>
      <c r="H74" s="10"/>
    </row>
    <row r="75" spans="1:8" x14ac:dyDescent="0.2">
      <c r="A75" s="6"/>
      <c r="B75" s="11">
        <v>150</v>
      </c>
      <c r="C75" s="8" t="s">
        <v>136</v>
      </c>
      <c r="D75" s="9">
        <v>240</v>
      </c>
      <c r="E75" s="9">
        <v>390</v>
      </c>
      <c r="F75" s="14">
        <f t="shared" si="2"/>
        <v>156.39227718749999</v>
      </c>
      <c r="G75" s="10"/>
      <c r="H75" s="10"/>
    </row>
    <row r="76" spans="1:8" x14ac:dyDescent="0.2">
      <c r="A76" s="6"/>
      <c r="B76" s="11">
        <v>160</v>
      </c>
      <c r="C76" s="8" t="s">
        <v>136</v>
      </c>
      <c r="D76" s="10"/>
      <c r="E76" s="9">
        <v>390</v>
      </c>
      <c r="F76" s="14">
        <f t="shared" si="2"/>
        <v>177.93965759999998</v>
      </c>
      <c r="G76" s="10"/>
      <c r="H76" s="10"/>
    </row>
    <row r="77" spans="1:8" x14ac:dyDescent="0.2">
      <c r="A77" s="6"/>
      <c r="B77" s="11">
        <v>170</v>
      </c>
      <c r="C77" s="8" t="s">
        <v>136</v>
      </c>
      <c r="D77" s="9">
        <v>75</v>
      </c>
      <c r="E77" s="9">
        <v>390</v>
      </c>
      <c r="F77" s="14">
        <f t="shared" si="2"/>
        <v>200.87719158749999</v>
      </c>
      <c r="G77" s="10"/>
      <c r="H77" s="10"/>
    </row>
    <row r="78" spans="1:8" x14ac:dyDescent="0.2">
      <c r="A78" s="6"/>
      <c r="B78" s="11">
        <v>210</v>
      </c>
      <c r="C78" s="8" t="s">
        <v>136</v>
      </c>
      <c r="D78" s="9">
        <v>100</v>
      </c>
      <c r="E78" s="9">
        <v>390</v>
      </c>
      <c r="F78" s="14">
        <f t="shared" si="2"/>
        <v>306.52886328749992</v>
      </c>
      <c r="G78" s="10"/>
      <c r="H78" s="10"/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33" sqref="G33"/>
    </sheetView>
  </sheetViews>
  <sheetFormatPr defaultRowHeight="12.75" x14ac:dyDescent="0.2"/>
  <cols>
    <col min="1" max="1" width="16.140625" customWidth="1"/>
    <col min="2" max="2" width="13.85546875" customWidth="1"/>
    <col min="3" max="3" width="11.42578125" customWidth="1"/>
    <col min="4" max="4" width="10.42578125" customWidth="1"/>
    <col min="5" max="5" width="12.28515625" customWidth="1"/>
    <col min="6" max="6" width="13.5703125" customWidth="1"/>
    <col min="7" max="7" width="24.7109375" customWidth="1"/>
  </cols>
  <sheetData>
    <row r="1" spans="1:8" ht="27.75" customHeight="1" x14ac:dyDescent="0.2">
      <c r="A1" s="23" t="s">
        <v>145</v>
      </c>
      <c r="B1" s="23"/>
      <c r="C1" s="23"/>
      <c r="D1" s="23"/>
      <c r="E1" s="23"/>
      <c r="F1" s="23"/>
      <c r="G1" s="23"/>
      <c r="H1" s="23"/>
    </row>
    <row r="2" spans="1:8" ht="23.2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x14ac:dyDescent="0.2">
      <c r="A3" s="3"/>
      <c r="B3" s="4" t="s">
        <v>139</v>
      </c>
      <c r="C3" s="5" t="s">
        <v>1</v>
      </c>
      <c r="D3" s="5" t="s">
        <v>47</v>
      </c>
      <c r="E3" s="5" t="s">
        <v>46</v>
      </c>
      <c r="F3" s="5" t="s">
        <v>140</v>
      </c>
      <c r="G3" s="5" t="s">
        <v>6</v>
      </c>
      <c r="H3" s="15"/>
    </row>
    <row r="4" spans="1:8" x14ac:dyDescent="0.2">
      <c r="A4" s="6"/>
      <c r="B4" s="7" t="s">
        <v>141</v>
      </c>
      <c r="C4" s="8" t="s">
        <v>142</v>
      </c>
      <c r="D4" s="9">
        <v>299</v>
      </c>
      <c r="E4" s="9">
        <v>15</v>
      </c>
      <c r="F4" s="9"/>
      <c r="G4" s="8" t="s">
        <v>9</v>
      </c>
      <c r="H4" s="10"/>
    </row>
    <row r="5" spans="1:8" x14ac:dyDescent="0.2">
      <c r="A5" s="6"/>
      <c r="B5" s="11">
        <v>1</v>
      </c>
      <c r="C5" s="8" t="s">
        <v>142</v>
      </c>
      <c r="D5" s="9">
        <v>299</v>
      </c>
      <c r="E5" s="9">
        <v>20</v>
      </c>
      <c r="F5" s="9">
        <f>B5*7.7</f>
        <v>7.7</v>
      </c>
      <c r="G5" s="8" t="s">
        <v>143</v>
      </c>
      <c r="H5" s="10"/>
    </row>
    <row r="6" spans="1:8" x14ac:dyDescent="0.2">
      <c r="A6" s="6"/>
      <c r="B6" s="11">
        <v>1.2</v>
      </c>
      <c r="C6" s="8" t="s">
        <v>142</v>
      </c>
      <c r="D6" s="9">
        <v>299</v>
      </c>
      <c r="E6" s="9">
        <v>15</v>
      </c>
      <c r="F6" s="8" t="s">
        <v>38</v>
      </c>
      <c r="G6" s="8" t="s">
        <v>144</v>
      </c>
      <c r="H6" s="10"/>
    </row>
    <row r="7" spans="1:8" x14ac:dyDescent="0.2">
      <c r="A7" s="6"/>
      <c r="B7" s="11">
        <v>2</v>
      </c>
      <c r="C7" s="8" t="s">
        <v>142</v>
      </c>
      <c r="D7" s="9">
        <v>299</v>
      </c>
      <c r="E7" s="10"/>
      <c r="F7" s="9">
        <f t="shared" ref="F7:F12" si="0">B7*7.7</f>
        <v>15.4</v>
      </c>
      <c r="G7" s="8" t="s">
        <v>143</v>
      </c>
      <c r="H7" s="10"/>
    </row>
    <row r="8" spans="1:8" x14ac:dyDescent="0.2">
      <c r="A8" s="6"/>
      <c r="B8" s="11">
        <v>3</v>
      </c>
      <c r="C8" s="8" t="s">
        <v>142</v>
      </c>
      <c r="D8" s="9">
        <v>299</v>
      </c>
      <c r="E8" s="9">
        <v>60</v>
      </c>
      <c r="F8" s="9">
        <f t="shared" si="0"/>
        <v>23.1</v>
      </c>
      <c r="G8" s="8" t="s">
        <v>143</v>
      </c>
      <c r="H8" s="10"/>
    </row>
    <row r="9" spans="1:8" x14ac:dyDescent="0.2">
      <c r="A9" s="6"/>
      <c r="B9" s="11">
        <v>4</v>
      </c>
      <c r="C9" s="8" t="s">
        <v>142</v>
      </c>
      <c r="D9" s="9">
        <v>299</v>
      </c>
      <c r="E9" s="9">
        <v>100</v>
      </c>
      <c r="F9" s="9">
        <f t="shared" si="0"/>
        <v>30.8</v>
      </c>
      <c r="G9" s="8" t="s">
        <v>143</v>
      </c>
      <c r="H9" s="10"/>
    </row>
    <row r="10" spans="1:8" x14ac:dyDescent="0.2">
      <c r="A10" s="6"/>
      <c r="B10" s="11">
        <v>7</v>
      </c>
      <c r="C10" s="8" t="s">
        <v>142</v>
      </c>
      <c r="D10" s="9">
        <v>280</v>
      </c>
      <c r="E10" s="9">
        <v>100</v>
      </c>
      <c r="F10" s="9">
        <f t="shared" si="0"/>
        <v>53.9</v>
      </c>
      <c r="G10" s="8" t="s">
        <v>143</v>
      </c>
      <c r="H10" s="10"/>
    </row>
    <row r="11" spans="1:8" x14ac:dyDescent="0.2">
      <c r="A11" s="6"/>
      <c r="B11" s="11">
        <v>10</v>
      </c>
      <c r="C11" s="8" t="s">
        <v>142</v>
      </c>
      <c r="D11" s="9">
        <v>299</v>
      </c>
      <c r="E11" s="9">
        <v>77</v>
      </c>
      <c r="F11" s="9">
        <f t="shared" si="0"/>
        <v>77</v>
      </c>
      <c r="G11" s="8" t="s">
        <v>143</v>
      </c>
      <c r="H11" s="10"/>
    </row>
    <row r="12" spans="1:8" x14ac:dyDescent="0.2">
      <c r="A12" s="6"/>
      <c r="B12" s="11">
        <v>25</v>
      </c>
      <c r="C12" s="8" t="s">
        <v>142</v>
      </c>
      <c r="D12" s="9">
        <v>280</v>
      </c>
      <c r="E12" s="9">
        <v>154</v>
      </c>
      <c r="F12" s="9">
        <f t="shared" si="0"/>
        <v>192.5</v>
      </c>
      <c r="G12" s="8" t="s">
        <v>143</v>
      </c>
      <c r="H12" s="10"/>
    </row>
    <row r="13" spans="1:8" x14ac:dyDescent="0.2">
      <c r="A13" s="6"/>
      <c r="B13" s="12"/>
      <c r="C13" s="10"/>
      <c r="D13" s="10"/>
      <c r="E13" s="10"/>
      <c r="F13" s="10"/>
      <c r="G13" s="10"/>
      <c r="H13" s="10"/>
    </row>
    <row r="14" spans="1:8" x14ac:dyDescent="0.2">
      <c r="A14" s="6"/>
      <c r="B14" s="12"/>
      <c r="C14" s="10"/>
      <c r="D14" s="10"/>
      <c r="E14" s="10"/>
      <c r="F14" s="10"/>
      <c r="G14" s="10"/>
      <c r="H14" s="10"/>
    </row>
    <row r="15" spans="1:8" x14ac:dyDescent="0.2">
      <c r="A15" s="6"/>
      <c r="B15" s="12"/>
      <c r="C15" s="10"/>
      <c r="D15" s="10"/>
      <c r="E15" s="10"/>
      <c r="F15" s="10"/>
      <c r="G15" s="10"/>
      <c r="H15" s="10"/>
    </row>
    <row r="16" spans="1:8" x14ac:dyDescent="0.2">
      <c r="A16" s="6"/>
      <c r="B16" s="12"/>
      <c r="C16" s="10"/>
      <c r="D16" s="10"/>
      <c r="E16" s="10"/>
      <c r="F16" s="10"/>
      <c r="G16" s="10"/>
      <c r="H16" s="10"/>
    </row>
    <row r="17" spans="1:8" x14ac:dyDescent="0.2">
      <c r="A17" s="6"/>
      <c r="B17" s="12"/>
      <c r="C17" s="10"/>
      <c r="D17" s="10"/>
      <c r="E17" s="10"/>
      <c r="F17" s="10"/>
      <c r="G17" s="10"/>
      <c r="H17" s="10"/>
    </row>
    <row r="18" spans="1:8" x14ac:dyDescent="0.2">
      <c r="A18" s="6"/>
      <c r="B18" s="12"/>
      <c r="C18" s="10"/>
      <c r="D18" s="10"/>
      <c r="E18" s="10"/>
      <c r="F18" s="10"/>
      <c r="G18" s="10"/>
      <c r="H18" s="10"/>
    </row>
    <row r="19" spans="1:8" x14ac:dyDescent="0.2">
      <c r="A19" s="6"/>
      <c r="B19" s="12"/>
      <c r="C19" s="10"/>
      <c r="D19" s="10"/>
      <c r="E19" s="10"/>
      <c r="F19" s="10"/>
      <c r="G19" s="10"/>
      <c r="H19" s="10"/>
    </row>
    <row r="20" spans="1:8" x14ac:dyDescent="0.2">
      <c r="A20" s="6"/>
      <c r="B20" s="12"/>
      <c r="C20" s="10"/>
      <c r="D20" s="10"/>
      <c r="E20" s="10"/>
      <c r="F20" s="10"/>
      <c r="G20" s="10"/>
      <c r="H20" s="10"/>
    </row>
    <row r="21" spans="1:8" x14ac:dyDescent="0.2">
      <c r="A21" s="6"/>
      <c r="B21" s="12"/>
      <c r="C21" s="10"/>
      <c r="D21" s="10"/>
      <c r="E21" s="10"/>
      <c r="F21" s="10"/>
      <c r="G21" s="10"/>
      <c r="H21" s="10"/>
    </row>
    <row r="22" spans="1:8" x14ac:dyDescent="0.2">
      <c r="A22" s="6"/>
      <c r="B22" s="12"/>
      <c r="C22" s="10"/>
      <c r="D22" s="10"/>
      <c r="E22" s="10"/>
      <c r="F22" s="10"/>
      <c r="G22" s="10"/>
      <c r="H22" s="10"/>
    </row>
    <row r="23" spans="1:8" x14ac:dyDescent="0.2">
      <c r="A23" s="6"/>
      <c r="B23" s="12"/>
      <c r="C23" s="10"/>
      <c r="D23" s="10"/>
      <c r="E23" s="10"/>
      <c r="F23" s="10"/>
      <c r="G23" s="10"/>
      <c r="H23" s="10"/>
    </row>
    <row r="24" spans="1:8" x14ac:dyDescent="0.2">
      <c r="A24" s="6"/>
      <c r="B24" s="12"/>
      <c r="C24" s="10"/>
      <c r="D24" s="10"/>
      <c r="E24" s="10"/>
      <c r="F24" s="10"/>
      <c r="G24" s="10"/>
      <c r="H24" s="10"/>
    </row>
    <row r="25" spans="1:8" x14ac:dyDescent="0.2">
      <c r="A25" s="6"/>
      <c r="B25" s="12"/>
      <c r="C25" s="10"/>
      <c r="D25" s="10"/>
      <c r="E25" s="10"/>
      <c r="F25" s="10"/>
      <c r="G25" s="10"/>
      <c r="H25" s="10"/>
    </row>
    <row r="26" spans="1:8" x14ac:dyDescent="0.2">
      <c r="A26" s="6"/>
      <c r="B26" s="12"/>
      <c r="C26" s="10"/>
      <c r="D26" s="10"/>
      <c r="E26" s="10"/>
      <c r="F26" s="10"/>
      <c r="G26" s="10"/>
      <c r="H26" s="10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Алюм.лист</vt:lpstr>
      <vt:lpstr>Алюм.пруток,проволока</vt:lpstr>
      <vt:lpstr>Алюм.труба, уголок</vt:lpstr>
      <vt:lpstr>Алюм.фольга</vt:lpstr>
      <vt:lpstr>Баббит,сурьма,висмут,свинец</vt:lpstr>
      <vt:lpstr>Бронза втулки</vt:lpstr>
      <vt:lpstr>Бронза лента,полоса</vt:lpstr>
      <vt:lpstr>Бронза пруток</vt:lpstr>
      <vt:lpstr>Латунь лист,лента</vt:lpstr>
      <vt:lpstr>Латунь пруток (ф,шгр),проволока</vt:lpstr>
      <vt:lpstr>Латунь трубы</vt:lpstr>
      <vt:lpstr>Медь лист,лента</vt:lpstr>
      <vt:lpstr>Медь пруток (ф,шгр),проволока</vt:lpstr>
      <vt:lpstr>Медь трубы</vt:lpstr>
      <vt:lpstr>Молибден</vt:lpstr>
      <vt:lpstr>Нихром</vt:lpstr>
      <vt:lpstr>Порезка</vt:lpstr>
      <vt:lpstr>Припои</vt:lpstr>
      <vt:lpstr>Сталь прутки</vt:lpstr>
      <vt:lpstr>Титан круг</vt:lpstr>
      <vt:lpstr>Трубы б-у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Рустам</cp:lastModifiedBy>
  <dcterms:created xsi:type="dcterms:W3CDTF">2016-06-30T16:11:10Z</dcterms:created>
  <dcterms:modified xsi:type="dcterms:W3CDTF">2016-06-30T20:23:01Z</dcterms:modified>
</cp:coreProperties>
</file>